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none" defaultThemeVersion="124226"/>
  <bookViews>
    <workbookView xWindow="0" yWindow="0" windowWidth="15345" windowHeight="4335" tabRatio="956" firstSheet="1" activeTab="13"/>
  </bookViews>
  <sheets>
    <sheet name="09-91" sheetId="1" state="hidden" r:id="rId1"/>
    <sheet name="03711" sheetId="2" r:id="rId2"/>
    <sheet name="ЗЕТОР" sheetId="3" r:id="rId3"/>
    <sheet name="БЕЛАРУС" sheetId="4" r:id="rId4"/>
    <sheet name="търнава" sheetId="5" r:id="rId5"/>
    <sheet name="попица" sheetId="6" r:id="rId6"/>
    <sheet name="драшан габаре бъркачево враняк" sheetId="7" r:id="rId7"/>
    <sheet name="алтимир галиче" sheetId="8" r:id="rId8"/>
    <sheet name="бук. тл.ко. сок" sheetId="10" r:id="rId9"/>
    <sheet name="търнак БЪРДАРЕ" sheetId="11" r:id="rId10"/>
    <sheet name="68-48" sheetId="13" r:id="rId11"/>
    <sheet name="метачка" sheetId="15" r:id="rId12"/>
    <sheet name="БУЛДОЗЕР" sheetId="16" r:id="rId13"/>
    <sheet name="ОБОЩЕНА" sheetId="17" r:id="rId14"/>
    <sheet name="Лист1" sheetId="19" state="hidden" r:id="rId15"/>
    <sheet name="ИВЕКО49-04" sheetId="20" r:id="rId16"/>
    <sheet name="ШКОДА" sheetId="22" r:id="rId17"/>
    <sheet name="Зил" sheetId="23" r:id="rId18"/>
    <sheet name="ТК - 80" sheetId="26" r:id="rId19"/>
    <sheet name="Лист2" sheetId="27" r:id="rId20"/>
  </sheets>
  <definedNames>
    <definedName name="_xlnm.Print_Area" localSheetId="1">'03711'!$A$2:$C$46</definedName>
    <definedName name="_xlnm.Print_Area" localSheetId="10">'68-48'!$A$1:$C$70</definedName>
    <definedName name="_xlnm.Print_Area" localSheetId="7">'алтимир галиче'!$A$1:$C$69</definedName>
    <definedName name="_xlnm.Print_Area" localSheetId="3">БЕЛАРУС!$A$2:$C$47</definedName>
    <definedName name="_xlnm.Print_Area" localSheetId="8">'бук. тл.ко. сок'!$A$1:$C$75</definedName>
    <definedName name="_xlnm.Print_Area" localSheetId="12">БУЛДОЗЕР!$A$1:$C$41</definedName>
    <definedName name="_xlnm.Print_Area" localSheetId="6">'драшан габаре бъркачево враняк'!$A$1:$C$80</definedName>
    <definedName name="_xlnm.Print_Area" localSheetId="2">ЗЕТОР!$A$2:$C$47</definedName>
    <definedName name="_xlnm.Print_Area" localSheetId="11">метачка!$A$1:$C$53</definedName>
    <definedName name="_xlnm.Print_Area" localSheetId="13">ОБОЩЕНА!$A$2:$J$47</definedName>
    <definedName name="_xlnm.Print_Area" localSheetId="5">попица!$A$1:$C$65</definedName>
    <definedName name="_xlnm.Print_Area" localSheetId="4">търнава!$A$2:$C$68</definedName>
    <definedName name="_xlnm.Print_Area" localSheetId="9">'търнак БЪРДАРЕ'!$A$1:$C$72</definedName>
  </definedNames>
  <calcPr calcId="145621"/>
</workbook>
</file>

<file path=xl/calcChain.xml><?xml version="1.0" encoding="utf-8"?>
<calcChain xmlns="http://schemas.openxmlformats.org/spreadsheetml/2006/main">
  <c r="I37" i="17" l="1"/>
  <c r="C41" i="15" l="1"/>
  <c r="C50" i="13"/>
  <c r="C53" i="13" s="1"/>
  <c r="C59" i="11"/>
  <c r="C55" i="11"/>
  <c r="C58" i="10"/>
  <c r="C67" i="8"/>
  <c r="D67" i="8"/>
  <c r="C59" i="8"/>
  <c r="C55" i="8"/>
  <c r="C60" i="7"/>
  <c r="E65" i="5"/>
  <c r="D65" i="5"/>
  <c r="C59" i="5"/>
  <c r="C55" i="5"/>
  <c r="D64" i="6"/>
  <c r="E64" i="6"/>
  <c r="C58" i="6"/>
  <c r="C54" i="6"/>
  <c r="C57" i="6" s="1"/>
  <c r="C67" i="11" l="1"/>
  <c r="D67" i="11"/>
  <c r="C72" i="10"/>
  <c r="D72" i="10"/>
  <c r="D77" i="7"/>
  <c r="C77" i="7"/>
  <c r="C66" i="7" l="1"/>
  <c r="C63" i="7"/>
  <c r="C23" i="4"/>
  <c r="J45" i="17" l="1"/>
  <c r="E69" i="16" l="1"/>
  <c r="E71" i="16"/>
  <c r="E68" i="16"/>
  <c r="E67" i="16"/>
  <c r="E66" i="16"/>
  <c r="E65" i="16"/>
  <c r="E64" i="16"/>
  <c r="E63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5" i="16"/>
  <c r="E43" i="16"/>
  <c r="E73" i="16" l="1"/>
  <c r="C16" i="4" l="1"/>
  <c r="C39" i="4" s="1"/>
  <c r="C21" i="3" l="1"/>
  <c r="C14" i="3" s="1"/>
  <c r="C37" i="3" s="1"/>
  <c r="C61" i="10" l="1"/>
  <c r="C61" i="5"/>
  <c r="C61" i="11" l="1"/>
  <c r="C64" i="10" l="1"/>
  <c r="C40" i="26" l="1"/>
  <c r="C56" i="13" l="1"/>
  <c r="C60" i="6" l="1"/>
  <c r="C58" i="5"/>
  <c r="C61" i="8" l="1"/>
  <c r="C58" i="11" l="1"/>
  <c r="C58" i="8"/>
</calcChain>
</file>

<file path=xl/sharedStrings.xml><?xml version="1.0" encoding="utf-8"?>
<sst xmlns="http://schemas.openxmlformats.org/spreadsheetml/2006/main" count="1029" uniqueCount="406">
  <si>
    <t>I.</t>
  </si>
  <si>
    <t>III.</t>
  </si>
  <si>
    <t xml:space="preserve">№ по </t>
  </si>
  <si>
    <t xml:space="preserve">ред </t>
  </si>
  <si>
    <t>О  Б   Я   С   Н   Е   Н   И   Е</t>
  </si>
  <si>
    <t>СТОЙНОСТ</t>
  </si>
  <si>
    <t xml:space="preserve">ОСНОВНИ  ТЕХНИЧЕСКИ  ДАННИ </t>
  </si>
  <si>
    <t>2.ВИД  НА  ДВИГАТЕЛЯ   -   ДИЗЕЛ</t>
  </si>
  <si>
    <t>3.ВРЕМЕТРАЕНЕ  НА  РАБОТНИЯ  ДЕН -  8 ЧАСА</t>
  </si>
  <si>
    <t>4.ЕДНА  МАШИНОСМЯНА   =   4 КУРСА</t>
  </si>
  <si>
    <t>II.</t>
  </si>
  <si>
    <t xml:space="preserve"> ОБЩО  ЗА  ФРЗ  И  ОСИГУРОВКИ</t>
  </si>
  <si>
    <t>1.1.ШОФОЬР</t>
  </si>
  <si>
    <t xml:space="preserve">1.1.1. ОСНОВНА  ЗАПЛАТА </t>
  </si>
  <si>
    <t xml:space="preserve">1.1.2.ДОПЪЛНИТЕЛНА  ЗАПЛАТА </t>
  </si>
  <si>
    <t xml:space="preserve">2.1. ОСНОВНА ЗАПЛАТА </t>
  </si>
  <si>
    <t>2.2. ДОПЪЛНИТЕЛНА  ЗАПЛАТА</t>
  </si>
  <si>
    <t>3. РАЗХОДИ  ЗА  ОСИГУРОВКИ   ОБЩО</t>
  </si>
  <si>
    <t>РАЗХОДИ  ЗА  ГСМ</t>
  </si>
  <si>
    <t>2.РАЗХОД  НА  МАСЛО   ОБЩО</t>
  </si>
  <si>
    <t xml:space="preserve">  -  ЗА  ДОЛИВАНЕ  НА  ДВИГАТЕЛЯ- НАРЕДБА  № 23 ОТ 25.09.1989 ГОД.  ЧЛ.15 Т.1</t>
  </si>
  <si>
    <t>Т.2 ДВ БР.93 ОТ 1989 ГОД. ЗА  ДИЗЕЛОВИ  ДВИГАТЕЛИ  СЕ ПОЛАГАТ 1% СПРЯМО</t>
  </si>
  <si>
    <t xml:space="preserve">   -  СМЯНА  НА  МАСЛОТО СЪГЛАСНО ЧЛ.14,АЛ.1,Т.4 ОТ НАРЕДБА № 3  ОТ</t>
  </si>
  <si>
    <t xml:space="preserve">25.09.1989 ГОД. СЕ  ПОЛАГА  НА 8000 КМ. ПРОБЕГ ИЛИ  1 ПЪТ В ГОДИНАТА </t>
  </si>
  <si>
    <t xml:space="preserve"> - ЗА  ХИДРАВЛИКАТА</t>
  </si>
  <si>
    <t xml:space="preserve">    -  СМЯНА  НА  МАСЛОТО  НА  ХИДРАВЛИКАТА </t>
  </si>
  <si>
    <t>IV.</t>
  </si>
  <si>
    <t>V.</t>
  </si>
  <si>
    <t>VI.</t>
  </si>
  <si>
    <t>VII.</t>
  </si>
  <si>
    <t>VIII.</t>
  </si>
  <si>
    <t>СЕБЕСТОЙНОСТ  Р.II+III+IV+V</t>
  </si>
  <si>
    <t>ОП"ЧИСТОТА  И  СТРОИТЕЛСТВО"  ГР.БЯЛА  СЛАТИНА</t>
  </si>
  <si>
    <t>К   А   Л   К   У    Л  А    Ц  И   Я</t>
  </si>
  <si>
    <t>IX.</t>
  </si>
  <si>
    <t>X.</t>
  </si>
  <si>
    <t>ЗА ОПРЕДЕЛЯНЕ  ЦЕНАТА  НА  ЕДНА  МАШИНОСМЯНА НА СМЕТОСЪБИРАЩА</t>
  </si>
  <si>
    <t>1 кофа  МЕВА  =  0,11 куб. м.</t>
  </si>
  <si>
    <t>1  БОБЪР  =  1,1  кум. М.</t>
  </si>
  <si>
    <t xml:space="preserve">2. РАБОТНИК  -   3 МА </t>
  </si>
  <si>
    <t>1.СУПЕР ДИЗЕЛ  - ЗА  ТОВАРЕНЕ         -   1,250lt.</t>
  </si>
  <si>
    <r>
      <t xml:space="preserve">  </t>
    </r>
    <r>
      <rPr>
        <u/>
        <sz val="11"/>
        <color theme="1"/>
        <rFont val="Calibri"/>
        <family val="2"/>
        <charset val="204"/>
        <scheme val="minor"/>
      </rPr>
      <t>НАСЕЛЕНО  МАСТО                 БЕЗ ТОВАР     С  ТОВАР     ИЗ  РАЙОНА            БРОЙ КОНТ</t>
    </r>
  </si>
  <si>
    <t>ЗА  ТОВАРЕНЕ        16 КМ. Х 1,250lt.   =  20,00lt.</t>
  </si>
  <si>
    <t xml:space="preserve">      100 lt.  Х 2,20ЛВ. =  220,00ЛВ. : 12 М.: 21  ДНИ  =</t>
  </si>
  <si>
    <t>СЕБЕСТОЙНОСТ  Р.II+III+IV+V  ЗА  РАЗХОДИТЕ ЗА ЕДИН  ДЕН</t>
  </si>
  <si>
    <t xml:space="preserve">ЦЕНА  НА  ЕДИН  КУРС </t>
  </si>
  <si>
    <t>БЯЛА СЛАТИНА  -  ТЪРНАВА</t>
  </si>
  <si>
    <t xml:space="preserve">БЯЛА СЛАТИНА  -  ПОПИЦА </t>
  </si>
  <si>
    <t>ОРЯХОВО - Б.СЛАТИНА              40 КМ.</t>
  </si>
  <si>
    <t xml:space="preserve">1.СУПЕР ДИЗЕЛ  -    ГРАДА                                       </t>
  </si>
  <si>
    <t xml:space="preserve">ЗА ОПРЕДЕЛЯНЕ  ЦЕНАТА  НА  ЕДНА  МАШИНОСМЯНА НА БАГЕР </t>
  </si>
  <si>
    <t xml:space="preserve">  СМЯНА  НА МАСЛОТО  ЕДИН  ПЪТ ГОДИШНО</t>
  </si>
  <si>
    <t>24lt.Х5,00 ЛВ.  = 120,00 ЛВ. : 12МЕС.:21ДНИ  =</t>
  </si>
  <si>
    <t xml:space="preserve">  -  ЗА  ДОЛИВАНЕ  НА  ДВИГАТЕЛЯ- СЪГЛАСНО  ИНСТРУКЦИЯ ЗА  ЕКСПЛОАТЦИЯ  НА </t>
  </si>
  <si>
    <t>БАГЕР  СЕ  ПОЛАГАТ 4%  КЪМ  ОСНОВНОТО  ГОРИВО  ИЛИ  57,12lt.Х4%= 0,29lt. Х2,20 =</t>
  </si>
  <si>
    <t>57,12lt.Х4%= 2,28lt. Х2,20ЛВ. =</t>
  </si>
  <si>
    <t xml:space="preserve"> - ЗА  ХИДРАВЛИКАТА СЪГЛАСНО СЪЩАТА  ИНСТРУКЦИЯ СЕ ПОЛАГАТ 0,5 %  СПРЯМО</t>
  </si>
  <si>
    <t xml:space="preserve">ОСНОВНОТО  ГОРИВО    57,12lt.Х0,5%  =  0,29 lt.  Х 2,20 ЛВ.= </t>
  </si>
  <si>
    <t xml:space="preserve">ОСНОВНОТО  ГОРИВО    16,00lt.Х0,5%  =  0,0,08 lt.  Х 2,20 ЛВ.= </t>
  </si>
  <si>
    <t>ЗА ОПРЕДЕЛЯНЕ  ЦЕНАТА  НА  ЕДНА  МАШИНОСМЯНА НА БУЛДОЗЕР</t>
  </si>
  <si>
    <t>БЯЛА СЛАТИНА  -  -  ГРАДА</t>
  </si>
  <si>
    <t>1.</t>
  </si>
  <si>
    <t>1. ТИП  НА МАШИНАТА   -  БУЛДОЗЕР</t>
  </si>
  <si>
    <t xml:space="preserve">4.ЕДНА  МАШИНОСМЯНА   =   </t>
  </si>
  <si>
    <t>1. РАЗХОДИ ЗА  ГОРИВО</t>
  </si>
  <si>
    <t xml:space="preserve">4.ЕДНА  МАШИНОСМЯНА  </t>
  </si>
  <si>
    <t>1. ТИП  НА МАШИНАТА   -  БАГЕР "НЮ ХОЛАНД"</t>
  </si>
  <si>
    <t>1. ТИП  НА МАШИНАТА   -  ЗЕТОР</t>
  </si>
  <si>
    <t>1.1.ШОФЬОР</t>
  </si>
  <si>
    <t xml:space="preserve">   - ЗА ПРОСЛУЖЕНО  ВРЕМЕ  - 15%</t>
  </si>
  <si>
    <t>1. ТИП  НА МАШИНАТА   -  МАН -сметосъбирачка</t>
  </si>
  <si>
    <t>10 кофи МЕВА  = 1  БОБЪР</t>
  </si>
  <si>
    <t>ЗА ОПРЕДЕЛЯНЕ  ЦЕНАТА  НА  ЕДНА  МАШИНОСМЯНА НА МЕТАЧКА</t>
  </si>
  <si>
    <t>1. ТИП  НА МАШИНАТА   -  БУЧЕР</t>
  </si>
  <si>
    <t>4.ЕДНА  МАШИНОСМЯНА  - 4ЧАСА</t>
  </si>
  <si>
    <t>2. РАЗХОДИ  ЗА  ОСИГУРОВКИ   ОБЩО</t>
  </si>
  <si>
    <t>ВРАНЯК  - БЪРКАЧЕВО                                             3 КМ.               8 КМ.                      33</t>
  </si>
  <si>
    <t xml:space="preserve">      20 lt.  Х 2,20 ЛВ. =  44,00 ЛВ. : 12 М.: 21  ДНИ  =</t>
  </si>
  <si>
    <t xml:space="preserve">    - ЗА  ДОЛИВАНЕ    25%  ВЪРХУ  0,17 ЛВ.  = </t>
  </si>
  <si>
    <t>С  ОТЧИСЛЕНИЯТА  ЗА  ДЕПОНИРАНЕ  НА  БИТОВИ  ОТПАДЪЦИ  КЪМ  ОБЩИНА  ОРЯХОВО</t>
  </si>
  <si>
    <t>3.4.ППФ         7% Х 29,57    =2,07</t>
  </si>
  <si>
    <t>ОБЩО ПО КАЛКУЛАЦИИ:</t>
  </si>
  <si>
    <t>ВСИЧКО ЗА ДЕЙНОСТТА:</t>
  </si>
  <si>
    <t xml:space="preserve">1. ТИП  НА МАШИНАТА   </t>
  </si>
  <si>
    <t>ЦЕНА  НА  ЕДИН ДЕН</t>
  </si>
  <si>
    <t>ЗА ОПРЕДЕЛЯНЕ  ЦЕНАТА  НА  ЕДНА  МАШИНОСМЯНА НА ШКОДА ВОДОНОСКА</t>
  </si>
  <si>
    <t>СЪСТАВИЛ…………………………                                                     ДИРЕКТОР:……………………………………….</t>
  </si>
  <si>
    <t xml:space="preserve">  СЕ  ПОЛАГАТ 4%  КЪМ  ОСНОВНОТО  ГОРИВО  ИЛИ </t>
  </si>
  <si>
    <t xml:space="preserve">  -  ЗА  ДОЛИВАНЕ  НА  ДВИГАТЕЛЯ- СЪГЛАСНО  ИНСТРУКЦИЯ ЗА  ЕКСПЛОАТАЦИЯ </t>
  </si>
  <si>
    <t>Населено място                              брой                        ед. Цена                                   общо</t>
  </si>
  <si>
    <t>Враняк                                                    24                               233,22                                 5597,28</t>
  </si>
  <si>
    <t>Бъркачево                                             35                              233,22                                 8162,70</t>
  </si>
  <si>
    <t>ЗА ОПРЕДЕЛЯНЕ  ЦЕНАТА  НА  ЕДНА  МАШИНОСМЯНА НА ЗИЛ</t>
  </si>
  <si>
    <t>Т.2 ДВ БР.93 ОТ 1989 ГОД. ЗА  БЕНЗИНОВИТЕ  ДВИГАТЕЛИ  СЕ ПОЛАГАТ 1% СПРЯМО</t>
  </si>
  <si>
    <t>Т.2 ДВ БР.93 ОТ 1989 ГОД. ЗА  ДИЗЕЛОВИТЕ  ДВИГАТЕЛИ  СЕ ПОЛАГАТ 1% СПРЯМО</t>
  </si>
  <si>
    <t>БЪРКАЧЕВО  - ОРЯХОВО                                       48 КМ.</t>
  </si>
  <si>
    <t>ОБЩО</t>
  </si>
  <si>
    <t xml:space="preserve">ВСИЧКО:                                                         </t>
  </si>
  <si>
    <t>ОП"ЧИСТОТА  И  СТРОИТЕЛСТВО"  ГР. БЯЛА  СЛАТИНА</t>
  </si>
  <si>
    <t>ПОПИЦА - ОРЯХОВО                                                 46 КМ.</t>
  </si>
  <si>
    <t>ЦЕНА  НА ЕДИН ДЕН Р.VI И VII</t>
  </si>
  <si>
    <t>ЗА ОПРЕДЕЛЯНЕ  ЦЕНАТА  НА  ЕДНА  МАШИНОСМЯНА НА ИВЕКО</t>
  </si>
  <si>
    <t>1600  КОФИ + 146 БОБРИ /1460 КОФИ/  =  3060 КОФИ</t>
  </si>
  <si>
    <t>ОП "ЧИСТОТА  И  СТРОИТЕЛСТВО "  ГР. БЯЛА  СЛАТИНА</t>
  </si>
  <si>
    <t>3060 КОФИ х  4 ПЪТИ  =  12240 : 21 ДНИ  =  583 БР./ДЕН.</t>
  </si>
  <si>
    <t>1. ТИП  НА МАШИНАТА   - ТК - 80</t>
  </si>
  <si>
    <t>ЗА ОПРЕДЕЛЯНЕ  ЦЕНАТА  НА  ЕДНА  МАШИНОСМЯНА НАТРАКТОР ТК - 80</t>
  </si>
  <si>
    <t>ОРЯХОВО - Б.СЛАТИНА                   40 КМ.</t>
  </si>
  <si>
    <t>ТЪРНАВА - ОРЯХОВО                                                 34 КМ.</t>
  </si>
  <si>
    <t>СОКОЛАРЕ -  ОРЯХОВО                                             53 КМ.</t>
  </si>
  <si>
    <t xml:space="preserve">   - ЗА ПРОСЛУЖЕНО  ВРЕМЕ  - 15 %</t>
  </si>
  <si>
    <t>2.1 Драшан</t>
  </si>
  <si>
    <t>2.2 Габаре</t>
  </si>
  <si>
    <t>1. ТИП  НА МАШИНАТА   -  МАН</t>
  </si>
  <si>
    <t xml:space="preserve">                                  - ЗА  ТРАНСПОРТ      -   0,280 Lt.</t>
  </si>
  <si>
    <t>1.СУПЕР ДИЗЕЛ  - ЗА  ТОВАРЕНЕ         -   1,250 lt.</t>
  </si>
  <si>
    <t>ТРАНСПОРТ            92 КМ. Х 0,280 lt.   =  25,76 lt.</t>
  </si>
  <si>
    <t>ЗА  ТОВАРЕНЕ        16 КМ. Х 1,250 lt.   =  20,00 lt.</t>
  </si>
  <si>
    <t>НОРМЕНИЯТ РАЗХОЗД  НА  ГОРИВО  45,76 lt. Х 1 % = 0,46 lt. Х 8,00 ЛВ. =</t>
  </si>
  <si>
    <t xml:space="preserve">   -  СМЯНА  НА  МАСЛОТО СЪГЛАСНО ЧЛ. 14, АЛ. 1, Т.4 ОТ НАРЕДБА № 3  ОТ</t>
  </si>
  <si>
    <t xml:space="preserve">                                      40 lt. Х 8,00ЛВ. = 320,00 ЛВ. : 12М.:21 ДНИ   = </t>
  </si>
  <si>
    <t xml:space="preserve">    - ЗА  ДОЛИВАНЕ    25%  ВЪРХУ  1,27 ЛВ.  = </t>
  </si>
  <si>
    <t>Цената  на горивото  е  взета от  фактурата  за м. Октомври  2019  год.</t>
  </si>
  <si>
    <t xml:space="preserve">                                  - ЗА  ТРАНСПОРТ      -   0,280lt.</t>
  </si>
  <si>
    <t>ТРАНСПОРТ            80 КМ. Х 0,280lt.   =  22,40lt.</t>
  </si>
  <si>
    <t>НОРМЕНИЯТ РАЗХОЗД  НА  ГОРИВО  42,40 lt. Х 1 % = 0,42 lt. Х 8,00 ЛВ. =</t>
  </si>
  <si>
    <t>Т.2 ДВ БР.93 ОТ 1989 ГОД. ЗА  ДИЗЕЛОВИ  ДВИГАТЕЛИ  СЕ ПОЛАГАТ 1 % СПРЯМО</t>
  </si>
  <si>
    <t xml:space="preserve">   -  СМЯНА  НА  МАСЛОТО СЪГЛАСНО ЧЛ. 14, АЛ.1, Т. 4 ОТ НАРЕДБА № 3  ОТ</t>
  </si>
  <si>
    <t xml:space="preserve">                                  - ЗА  ТРАНСПОРТ      -   0,280 lt.</t>
  </si>
  <si>
    <t xml:space="preserve">    - ЗА  ДОЛИВАНЕ    25 %  ВЪРХУ  1,27 ЛВ.  = </t>
  </si>
  <si>
    <t>ЗА  ТОВАРЕНЕ          16 КМ. Х 1,250 lt.   =  20,00lt.</t>
  </si>
  <si>
    <t>ТРАНСПОРТ            128 КМ. Х 0,280 lt.   =  35,84 lt.</t>
  </si>
  <si>
    <t>НОРМЕНИЯТ РАЗХОЗД  НА  ГОРИВО  55,84 lt. Х 1 % = 0,56 lt. Х 8,00 ЛВ. =</t>
  </si>
  <si>
    <t>БЯЛА СЛАТИНА  -  -БУКОВЕЦ, ТЛАЧЕНЕ, КОМАРЕВО, СОКОЛАРЕ</t>
  </si>
  <si>
    <t xml:space="preserve">   - ЗА ПРОСЛУЖЕНО  ВРЕМЕ  - 22%</t>
  </si>
  <si>
    <t xml:space="preserve">   В ГРАДА                                                            15 км Х 1,25 lt.      =  18,75lt. </t>
  </si>
  <si>
    <t xml:space="preserve">  ТРАНСПОРТ ДЕПО ОРЯХОВО                   80 км Х 0,280 lt.   =   22,40lt.</t>
  </si>
  <si>
    <t>НОРМЕНИЯТ РАЗХОД  НА  ГОРИВО  41,15lt.Х1% = 0,41 lt. Х 8,00 ЛВ. =</t>
  </si>
  <si>
    <t>24lt. Х 8 ,00 ЛВ.  = 192,00 ЛВ. : 12МЕС. : 21 ДНИ  =</t>
  </si>
  <si>
    <t>16,00lt. Х 4% = 0,64 lt. Х 8,00ЛВ. =</t>
  </si>
  <si>
    <t>ЗА ОПРЕДЕЛЯНЕ  ЦЕНАТА  НА  ЕДНА  МАШИНОСМЯНА НА ТРАКТОР БЕЛАРУС</t>
  </si>
  <si>
    <t>БУЛДОЗЕР СЕ  ПОЛАГАТ 4%  КЪМ  ОСНОВНОТО  ГОРИВО  52,00lt х 4%= 2,08 lt х 8,00лв</t>
  </si>
  <si>
    <t xml:space="preserve">ОСНОВНОТО  ГОРИВО    52,00 lt. Х 0,5 %  =  0,26 lt.  Х 2,20 ЛВ.= </t>
  </si>
  <si>
    <t>7 lt.Х 8,00 ЛВ.  = 56,00 ЛВ. : 12МЕС.:21ДНИ  = 0,22</t>
  </si>
  <si>
    <t>НОРМЕНИЯТ РАЗХОД  НА  ГОРИВО  14,56lt. Х 1 % = 0,15 lt. Х 8,00 ЛВ. = 1,20</t>
  </si>
  <si>
    <t xml:space="preserve">ЦЕНА   151,96 ЛВ. Х 249 Р. ДНИ </t>
  </si>
  <si>
    <t>18lt.Х 8,00 ЛВ.  = 144,00 ЛВ. : 12МЕС.:21ДНИ  = 0,57</t>
  </si>
  <si>
    <t>НОРМЕНИЯТ РАЗХОД  НА  ГОРИВО  21,36lt.Х1% = 0,21lt.Х 8,00 ЛВ. = 1,68</t>
  </si>
  <si>
    <t>8 l. Х 8,00 ЛВ.  = 64,00 ЛВ. : 12МЕС.:21ДНИ  = 0,25</t>
  </si>
  <si>
    <t xml:space="preserve">НОРМЕНИЯТ РАЗХОД  НА  ГОРИВО  21 l. Х 1 % = 0,21 l. Х 8,00 ЛВ. = </t>
  </si>
  <si>
    <t>24lt. Х 8,00 ЛВ.  = 192,00 ЛВ. : 12МЕС.:21ДНИ  =</t>
  </si>
  <si>
    <t>20,16 lt. Х 4% = 0,80lt.  Х 8,00ЛВ. =</t>
  </si>
  <si>
    <t>ЗА  2020 ГОД.ЗА  ЗАКУПУВАНЕ  НА  СЪДОВЕ  ЗА  СЪХРАНЕНИЕ НА  БИТОВИ  ОТПАДЪЦИ./30бр.контейнер"Бобър"и 300бр. Кофи "Мева"</t>
  </si>
  <si>
    <t xml:space="preserve">НОРМЕНИЯТ РАЗХОД  НА  ГОРИВО  34lt х 1%=0,34lt х 8,00лв </t>
  </si>
  <si>
    <t xml:space="preserve">                  6lt х 8,00лв.= 48.00лв :12м :21 дни/ за един ден/</t>
  </si>
  <si>
    <t>за сметосъбиране</t>
  </si>
  <si>
    <t>чл.60 и 64 ЗУО</t>
  </si>
  <si>
    <t>Сметосъб.</t>
  </si>
  <si>
    <t>Чл.60 от ЗУО</t>
  </si>
  <si>
    <t>Сметосъбиране</t>
  </si>
  <si>
    <t>чл.60и 64 ЗУО</t>
  </si>
  <si>
    <t>Сметосъбир.</t>
  </si>
  <si>
    <t>чл.60 и64 ЗУО</t>
  </si>
  <si>
    <t>СЪСТАВИЛ………………………                                                     ДИРЕКТОР:……………………………………….</t>
  </si>
  <si>
    <t xml:space="preserve">2. РАБОТНИК  -   2 МА  х 620,00 </t>
  </si>
  <si>
    <t>1. ТИП  НА МАШИНАТА   -  БЕЛАРУС</t>
  </si>
  <si>
    <t>Тлачене</t>
  </si>
  <si>
    <t xml:space="preserve">Алтимир -                      </t>
  </si>
  <si>
    <t xml:space="preserve">Бъркачево -                    </t>
  </si>
  <si>
    <t xml:space="preserve">Бърдарски геран        </t>
  </si>
  <si>
    <t xml:space="preserve">Буковец                          </t>
  </si>
  <si>
    <t xml:space="preserve">Габаре                        </t>
  </si>
  <si>
    <t xml:space="preserve">Попица                        </t>
  </si>
  <si>
    <t xml:space="preserve">Търнава                   </t>
  </si>
  <si>
    <t xml:space="preserve">Търнак                       </t>
  </si>
  <si>
    <t xml:space="preserve">Враняк                            </t>
  </si>
  <si>
    <t xml:space="preserve">Галиче                      </t>
  </si>
  <si>
    <t xml:space="preserve">Драшан                 </t>
  </si>
  <si>
    <t xml:space="preserve">Комарево                    </t>
  </si>
  <si>
    <t xml:space="preserve">Соколаре                       </t>
  </si>
  <si>
    <t xml:space="preserve">Бяла Слатина           </t>
  </si>
  <si>
    <t xml:space="preserve">БЪРКАЧЕВО  -  ОРЯХОВО                                        50 КМ.            </t>
  </si>
  <si>
    <t>ТРАНСПОРТ            132 КМ. Х 0,280lt.   =  36,96 lt.</t>
  </si>
  <si>
    <t>ЗА  ТОВАРЕНЕ        25 КМ. Х 1,250lt.   =    31,25 lt.</t>
  </si>
  <si>
    <t>НОРМЕНИЯТ РАЗХОЗД  НА  ГОРИВО  68,21 lt. Х 1% = 0,68 lt. Х 8,00 ЛВ. =</t>
  </si>
  <si>
    <t xml:space="preserve">ГАЛИЧЕ   -  ОРЯХОВО                                                  22 КМ.              </t>
  </si>
  <si>
    <t>ТРАНСПОРТ            87  КМ. Х 0,280 lt.   =  24,36 lt.</t>
  </si>
  <si>
    <t>ЗА  ТОВАРЕНЕ        36 КМ. Х 1,250 lt.   =    45,00 lt.</t>
  </si>
  <si>
    <t>НОРМЕНИЯТ РАЗХОЗД  НА  ГОРИВО  69,36 lt. Х 1 % = 0,69 lt. Х 8,00 ЛВ. =</t>
  </si>
  <si>
    <t>БЪРДАРСКИ ГЕРАН - ОРЯХОВО -                          49 КМ.</t>
  </si>
  <si>
    <t>ТРАНСПОРТ            116 КМ. Х 0,280lt.   =  32,48 lt.</t>
  </si>
  <si>
    <t>НОРМЕНИЯТ РАЗХОЗД  НА  ГОРИВО  63,73 l t. Х 1% = 0,64 lt. Х 8,00 ЛВ. =</t>
  </si>
  <si>
    <t>2 . ДРАШАН, ГАБАРЕ,ВРАНЯК, БЪРКАЧЕВО - 4 пъти месечно</t>
  </si>
  <si>
    <t>2.3 Враняк</t>
  </si>
  <si>
    <t>2.4 Бъркачево</t>
  </si>
  <si>
    <t>3. ПОПИЦА - 4 пъти месечно</t>
  </si>
  <si>
    <t>4.ТЪРНАВА - 4 пъти месечно</t>
  </si>
  <si>
    <t>6. АЛТИМИР ГАЛИЧЕ - 4 пъти месечно</t>
  </si>
  <si>
    <t>6,1 АЛТИМИР</t>
  </si>
  <si>
    <t>6,2 ГАЛИЧЕ</t>
  </si>
  <si>
    <t>7. БУКОВЕЦ, ТЛАЧЕНЕ, КОМАРЕВО, СОКОЛАРЕ - 4 пъти месечно</t>
  </si>
  <si>
    <t>7.1 Буковец</t>
  </si>
  <si>
    <t>7.2 Тлачене</t>
  </si>
  <si>
    <t>7.3 Комарево</t>
  </si>
  <si>
    <t>7.4 Соколаре</t>
  </si>
  <si>
    <t>9. БУЛДОЗЕР</t>
  </si>
  <si>
    <t>10. ИВЕКО</t>
  </si>
  <si>
    <t>11. ШКОДА ВОДОНОСКА</t>
  </si>
  <si>
    <t>13. ЗИЛ</t>
  </si>
  <si>
    <t>14. ТК - 80</t>
  </si>
  <si>
    <t>5. ТЪРНАК - БЪРДАРСКИ ГЕРАН - 4 пъти месечно</t>
  </si>
  <si>
    <t>5.2 БЪРДАРСКИ ГЕРАН</t>
  </si>
  <si>
    <t>5.1 ТЪРНАК</t>
  </si>
  <si>
    <t>БЯЛА СЛАТИНА  -  ДРАШАН, ГАБАРЕ, ВРАНЯК, БЪРКАЧЕВО</t>
  </si>
  <si>
    <t>БЯЛА СЛАТИНА  -  АЛТИМИР, ГАЛИЧЕ</t>
  </si>
  <si>
    <t>БЯЛА СЛАТИНА  -  -ТЪРНАК, БЪРДАРСКИ ГЕРАН</t>
  </si>
  <si>
    <t>2.1   - ЗА ПРОСЛУЖЕНО  ВРЕМЕ  - 15 %</t>
  </si>
  <si>
    <t xml:space="preserve">1.РАЗХОД  ЗА  ФРЗ  ОБЩО: 2300 лв.   : 21   = </t>
  </si>
  <si>
    <t>3.1. ДОО                     12,06% Х  109,52 лв.   =</t>
  </si>
  <si>
    <t>3.2. ЗОВ                         4,8% Х    109,52  лв.   =</t>
  </si>
  <si>
    <t>3.3.ДЗПО                      2,8% Х    109,52  лв.   =</t>
  </si>
  <si>
    <t>ДОПЪЛНИТЕЛНИ  РАЗХОДИ  120% ВЪРХУ Р.II 131,04 лв.</t>
  </si>
  <si>
    <t xml:space="preserve">15. МОТОМЕТАЧНА МАШИНА "БУЧЕР" 30443.7 Х 2 </t>
  </si>
  <si>
    <t>1.СУПЕР ДИЗЕЛ  - 8 ЧАСА Х 7,14 lt.  =  57,12lt. Х 1,81 ЛВ. =</t>
  </si>
  <si>
    <t xml:space="preserve">1.РАЗХОД  ЗА  ФРЗ  1 127 лв. : 21дни </t>
  </si>
  <si>
    <t>2.1. ДОО                     12,6% Х  53,67    =</t>
  </si>
  <si>
    <t>2.2. ЗОВ                         4,8% Х 53,67     =</t>
  </si>
  <si>
    <t>2.3.ДЗПО                      2,8% Х  53,67    =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</si>
  <si>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 115,89  =</t>
    </r>
  </si>
  <si>
    <t>ДОПЪЛНИТЕЛНИ  РАЗХОДИ  120% ВЪРХУ Р.II 64,51 лв.</t>
  </si>
  <si>
    <t>ЦЕНА  НА  ЕДИН ЧАС  292,58 / 8</t>
  </si>
  <si>
    <t>ЦЕНА  НА  1 М/СМЯНА 36,57 лв. Х 6 часа  = 219,44 лв.Х 160 р. дни</t>
  </si>
  <si>
    <t>Цената  на горивото  е  взета от  фактурата  за м. Октомври  2020  год.</t>
  </si>
  <si>
    <t>ЗА  2021  ГОД.</t>
  </si>
  <si>
    <t>ЗА ОПРЕДЕЛЯНЕ  ЦЕНАТА  НА  ЕДНА  МАШИНОСМЯНА НА ТРАКТОР ЗЕТОР ЗА  2021 ГОД.</t>
  </si>
  <si>
    <t xml:space="preserve">   - ЗА ПРОСЛУЖЕНО  ВРЕМЕ  - 21 %</t>
  </si>
  <si>
    <t xml:space="preserve">2. РАБОТНИК  -   2 МА  х 716,00 </t>
  </si>
  <si>
    <t xml:space="preserve">1.РАЗХОД  ЗА  ФРЗ  ОБЩО: 2 376,00 лв.   : 21   = </t>
  </si>
  <si>
    <t>3.2. ЗОВ                         4,8 %  Х   113,15    =</t>
  </si>
  <si>
    <t>3.3.ДЗПО                      2,8 %  Х   113,15   =</t>
  </si>
  <si>
    <t>3.1. ДОО                     12,02 % Х  113,15    =</t>
  </si>
  <si>
    <t>1.СУПЕР ДИЗЕЛ  - 4 М/ЧАСА  Х 4,00 lt.  = 16,00lt. Х 1,81 ЛВ. =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</si>
  <si>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 35,02 ЛВ.  =</t>
    </r>
  </si>
  <si>
    <t>ДОПЪЛНИТЕЛНИ  РАЗХОДИ  120 % ВЪРХУ Р.II  135,35 лв.</t>
  </si>
  <si>
    <t>ЦЕНА  НА  ЕДИН ЧАС  343,30 лв. : 4 ЧАСА</t>
  </si>
  <si>
    <t xml:space="preserve">ЦЕНА  НА  1 М/СМЯНА 85,83 лв. Х 4 часа  = 343,30 лв. Х 105 р. дни </t>
  </si>
  <si>
    <t xml:space="preserve">1.РАЗХОД  ЗА  ФРЗ  ОБЩО: 2254лв.   : 21   = </t>
  </si>
  <si>
    <t>3.1. ДОО                     12,02 % Х  107,33    =</t>
  </si>
  <si>
    <t>3.2. ЗОВ                         4,8 %  Х   107,33    =</t>
  </si>
  <si>
    <t>3.3.ДЗПО                      2,8 %  Х   107,33   =</t>
  </si>
  <si>
    <t>ДОПЪЛНИТЕЛНИ  РАЗХОДИ  120 % ВЪРХУ Р.II 128,38 лв.</t>
  </si>
  <si>
    <t>ЦЕНА  НА  ЕДИН ЧАС  327,96 лв. : 4 ЧАСА</t>
  </si>
  <si>
    <t>Цената  на горивото  е  взета от  фактурата  за м. Октомври  2020 год.</t>
  </si>
  <si>
    <t>МАШИНА "МАН"  ВР 4627   ЗА  2021  ГОД.</t>
  </si>
  <si>
    <t xml:space="preserve">   - ЗА ПРОСЛУЖЕНО  ВРЕМЕ  - 20%</t>
  </si>
  <si>
    <t xml:space="preserve">1.РАЗХОД  ЗА  ФРЗ  ОБЩО:  3611  : 21   = </t>
  </si>
  <si>
    <t>3.1. ДОО    12,02 % Х 172 лв.</t>
  </si>
  <si>
    <t>3.2. ЗОВ     4,8% Х  172 лв.</t>
  </si>
  <si>
    <t>3.3 ДЗПО  2,8% Х 172 лв.</t>
  </si>
  <si>
    <t>ДОПЪЛНИТЕЛНИ  РАЗХОДИ  120% ВЪРХУ Р.II  205,75 лв.</t>
  </si>
  <si>
    <t xml:space="preserve">ВСИЧКО:                                                           42,40lt.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</si>
  <si>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82,59  =</t>
    </r>
  </si>
  <si>
    <t>Б.СЛАТИНА -ТЪРНАВА                      6 КМ.                                         16 КМ                       125</t>
  </si>
  <si>
    <t xml:space="preserve">                                                                    46 КМ.           34 КМ.               16 КМ.                      125</t>
  </si>
  <si>
    <t>МАШИНА "МАН" ВР 4627  ЗА  2021  ГОД.</t>
  </si>
  <si>
    <t xml:space="preserve">Б.СЛАТИНА -ПОПИЦА                   6 КМ.                                         16 КМ                       97  </t>
  </si>
  <si>
    <t xml:space="preserve">                                                              46 КМ.                46 КМ.             16 КМ.                      97</t>
  </si>
  <si>
    <t xml:space="preserve">ВСИЧКО:                                                           45,76 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</si>
  <si>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88,94 ЛВ.  =</t>
    </r>
  </si>
  <si>
    <t>ДОПЪЛНИТЕЛНИ  РАЗХОДИ  120% ВЪРХУ Р.II 205,75 лв.</t>
  </si>
  <si>
    <t xml:space="preserve">Б.СЛАТИНА -ДРАШАН                 28 КМ.                                         3 КМ                       20 </t>
  </si>
  <si>
    <t>ДРАШАН  - ГАБАРЕ                                                    5 КМ.               8 КМ                       46</t>
  </si>
  <si>
    <t>ГАБАРЕ - ВРАНЯК                                                        5 КМ                6 КМ                       28</t>
  </si>
  <si>
    <t>ВРАНЯК  - БЪРКАЧЕВО                                              4 КМ.               8 КМ.                     40</t>
  </si>
  <si>
    <t xml:space="preserve">                                                              68КМ.                 64КМ.             25 КМ.                    134</t>
  </si>
  <si>
    <t xml:space="preserve">ВСИЧКО:                                                             68,21 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</si>
  <si>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130,08 ЛВ.  =</t>
    </r>
  </si>
  <si>
    <t xml:space="preserve">Б.СЛАТИНА - АЛТИМИР            13 КМ.                                                  16 КМ                     56         </t>
  </si>
  <si>
    <t>АЛТИМИР - ГАЛИЧЕ                                                    12 КМ.                  20 КМ                     72</t>
  </si>
  <si>
    <t xml:space="preserve">ВСИЧКО:                                                               69,36 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</si>
  <si>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133,52 ЛВ.  =</t>
    </r>
  </si>
  <si>
    <t xml:space="preserve">                                                               53 КМ.                  34 КМ.               36 КМ.                     128</t>
  </si>
  <si>
    <t>БУКОВЕЦ - ТЛАЧЕНЕ                                                     2 КМ.             5 КМ.                     28</t>
  </si>
  <si>
    <t xml:space="preserve">ТЛАЧЕНЕ  -  КОМАРЕВО                                              3 КМ.             3 КМ.                      20                   </t>
  </si>
  <si>
    <t>КОМАРЕВО - СОКОЛАРЕ                                            6 КМ.             5 КМ.                      36</t>
  </si>
  <si>
    <t>Б.СЛАТИНА -БУКОВЕЦ                 24 КМ.                                          3 КМ                      22</t>
  </si>
  <si>
    <t xml:space="preserve">ВСИЧКО:                                                          55,84 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</si>
  <si>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108,01 ЛВ.  =</t>
    </r>
  </si>
  <si>
    <t>ДОПЪЛНИТЕЛНИ  РАЗХОДИ  120 % ВЪРХУ Р. II  205,75 лв.</t>
  </si>
  <si>
    <t xml:space="preserve">                                                              64 КМ.                64 КМ.             16 КМ.             106 </t>
  </si>
  <si>
    <t>МАШИНА "МАН"  ВР 46 27  ЗА  2021  ГОД.</t>
  </si>
  <si>
    <t>Б.СЛАТИНА -ТЪРНАК                           9 КМ.                                          15 КМ                       80</t>
  </si>
  <si>
    <t>ТЪРНАК - БЪРДАРСКИ ГЕРАН                                 18 КМ.                 10 КМ.                      51</t>
  </si>
  <si>
    <t xml:space="preserve">                                                                    49 КМ.              67 КМ.             25 КМ.                     131</t>
  </si>
  <si>
    <t xml:space="preserve">ВСИЧКО:                                                             63,73 lt. Х  1,81 lt.  =  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</si>
  <si>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122,93 ЛВ.  =</t>
    </r>
  </si>
  <si>
    <t>ДОПЪЛНИТЕЛНИ  РАЗХОДИ  120% ВЪРХУ Р.II  205,75 ЛВ.</t>
  </si>
  <si>
    <t>МАШИНА "МАН"  ВР 68-48  ЗА  2021  ГОД.</t>
  </si>
  <si>
    <t xml:space="preserve">   - ЗА ПРОСЛУЖЕНО  ВРЕМЕ  - 43%</t>
  </si>
  <si>
    <t xml:space="preserve">1.РАЗХОД  ЗА  ФРЗ  ОБЩО: 3 836,91 ЛВ. : 21   = </t>
  </si>
  <si>
    <t>3.2. ЗОВ     4,8 % Х 182,71</t>
  </si>
  <si>
    <t>3.3. ДЗПО 2,8 % Х 182,71</t>
  </si>
  <si>
    <t>3.1. ДОО    14,02% Х 182,71</t>
  </si>
  <si>
    <t xml:space="preserve">ВСИЧКО :                                                                                                     41,15 lt. Х 1,81 ЛВ=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</si>
  <si>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80,22 ЛВ.  =</t>
    </r>
  </si>
  <si>
    <t>ДОПЪЛНИТЕЛНИ  РАЗХОДИ  120% ВЪРХУ Р.II  222,22 лв.</t>
  </si>
  <si>
    <t>БУЧЕР  ЗА  2021 ГОД.</t>
  </si>
  <si>
    <t xml:space="preserve">1.РАЗХОД  ЗА  ФРЗ  898,15  : 21   = </t>
  </si>
  <si>
    <t>2.2.ЗО                             4,8%Х     42,77   =</t>
  </si>
  <si>
    <t>2.3.ДЗПО                       2,8% Х    42,77   =</t>
  </si>
  <si>
    <t>2.1. ДОО                     12,02% Х  42,77   =</t>
  </si>
  <si>
    <t>2.СУПЕР ДИЗЕЛ  -4ЧАСА Х 8  lt=32,00lt х 1,81</t>
  </si>
  <si>
    <t>3.ТРАНСПОРТ  20км х 0,1lt = 2lt n 1,81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</si>
  <si>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 64,66 лв  =</t>
    </r>
  </si>
  <si>
    <t>ДОПЪЛНИТЕЛНИ  РАЗХОДИ  120% ВЪРХУ Р.II  51,16 лв.</t>
  </si>
  <si>
    <t>ЦЕНА ЗА ГОДИНАТА ЗА 1 АВТОМОБИЛ  196,61  лв. Х 147 д.</t>
  </si>
  <si>
    <t>1.СУПЕР ДИЗЕЛ  - 4 М/ЧАСА  Х 5,04 lt.  = 20,16 lt. Х 1,81 ЛВ. =</t>
  </si>
  <si>
    <t xml:space="preserve">ОСНОВНОТО  ГОРИВО    16,00 lt.Х 0,5%  =  0,08 lt.  Х 1,81 ЛВ.=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</si>
  <si>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43,85  =</t>
    </r>
  </si>
  <si>
    <t>ЦЕНА  НА  ЕДИН ЧАС  345,29 лв. : 4 часа</t>
  </si>
  <si>
    <t xml:space="preserve">ЦЕНА  НА  1 М/СМЯНА 82,00 лв. Х 4 часа  = 328 лв. Х 105 р. дни </t>
  </si>
  <si>
    <t xml:space="preserve">ЦЕНА  НА  1 М/СМЯНА 86,32 лв. Х 4 ЧАСА  = 345,29 лв. Х 105 р. дни </t>
  </si>
  <si>
    <t xml:space="preserve">1.РАЗХОД  ЗА  ФРЗ  948,75 ЛВ : 21дни </t>
  </si>
  <si>
    <t>3.2. ЗОВ                         4,8%   Х  45,18     =</t>
  </si>
  <si>
    <t>3.3.ДЗПО                      2,8% Х    45,18    =</t>
  </si>
  <si>
    <t>3.1. ДОО                     12,02% Х  45,18    =</t>
  </si>
  <si>
    <t>ДОПЪЛНИТЕЛНИ  РАЗХОДИ  120% ВЪРХУ Р.II 54,04  ЛВ.</t>
  </si>
  <si>
    <t xml:space="preserve">1.БЕНЗИН  - 100 КМ Х 41 l.  =  41l. Х 1,81 ЛВ.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</si>
  <si>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76,14 ЛВ  =</t>
    </r>
  </si>
  <si>
    <t xml:space="preserve">ЦЕНА   217,87  ЛВ. Х 63 Р. ДНИ </t>
  </si>
  <si>
    <t xml:space="preserve">1.РАЗХОД  ЗА  ФРЗ  954,50 лв. : 21дни </t>
  </si>
  <si>
    <t>3.1. ДОО                     12,02% Х  45,45 лв.   =</t>
  </si>
  <si>
    <t>3.2. ЗОВ                         4,8%   Х  45,45 лв.   =</t>
  </si>
  <si>
    <t>3.3.ДЗПО                      2,8%   Х  45,45 лв.  =</t>
  </si>
  <si>
    <t>ДОПЪЛНИТЕЛНИ  РАЗХОДИ  120% ВЪРХУ Р.II 54,36 лв.</t>
  </si>
  <si>
    <t xml:space="preserve">1.СУПЕР ДИЗЕЛ  - 6М/Ч Х3,56 lt.  =  21,36lt. Х 1,81 ЛВ. 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</si>
  <si>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 40,91 ЛВ  =</t>
    </r>
  </si>
  <si>
    <t>ЦЕНА   172,77 лв. Х 105 р. дни</t>
  </si>
  <si>
    <t xml:space="preserve">1.РАЗХОД  ЗА  ФРЗ 966 ЛВ : 21дни </t>
  </si>
  <si>
    <t>3.1. ДОО                     12,02% Х  46    =</t>
  </si>
  <si>
    <t>3.2. ЗОВ                         4,8% Х   46     =</t>
  </si>
  <si>
    <t>3.3.ДЗПО                      2,8% Х   46   =</t>
  </si>
  <si>
    <t>ДОПЪЛНИТЕЛНИ  РАЗХОДИ  120% ВЪРХУ Р.II 55,03 ЛВ.</t>
  </si>
  <si>
    <t>1.СУПЕР ДИЗЕЛ  - 100 КМ Х 0,14 lt.  = 14 lt. Х 1,81 ЛВ.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</si>
  <si>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26,79 ЛВ  =</t>
    </r>
  </si>
  <si>
    <t xml:space="preserve">1.РАЗХОД  ЗА  ФРЗ 1 115,50  лв : 21дни </t>
  </si>
  <si>
    <t>2.1. ДОО                     12,02% Х  53,12    =</t>
  </si>
  <si>
    <t>2.2. ЗОВ                         4,8% Х 53,12     =</t>
  </si>
  <si>
    <t>2.3.ДЗПО                      2,8% Х  53,12   =</t>
  </si>
  <si>
    <t>ДОПЪЛНИТЕЛНИ  РАЗХОДИ  120 % ВЪРХУ Р.II 63,54 лв.</t>
  </si>
  <si>
    <t>1.СУПЕР ДИЗЕЛ  - 4 М/ ЧАСА Х 13,00 lt.  =  52,00lt. Х 1,81 ЛВ. =</t>
  </si>
  <si>
    <r>
      <t>ТЕКУЩ   РЕМОНТ      30%  Х  Р</t>
    </r>
    <r>
      <rPr>
        <b/>
        <sz val="12"/>
        <color theme="1"/>
        <rFont val="Calibri"/>
        <family val="2"/>
        <charset val="204"/>
        <scheme val="minor"/>
      </rPr>
      <t>.III  111,81  =</t>
    </r>
  </si>
  <si>
    <t xml:space="preserve">ЦЕНА  НА  ЕДИН М/ ЧАС 285,14 : 4 = </t>
  </si>
  <si>
    <t xml:space="preserve">ЦЕНА  НА  1 М / час 71,28 лв.  Х 4 часа  = 285,14 лв.  Х 126 р. дни </t>
  </si>
  <si>
    <t xml:space="preserve">  ЗА 2021 ГОД.</t>
  </si>
  <si>
    <t>ОБОБЩЕНИ  КАЛКУЛАЦИИ  ЗА  2021  ГОД.</t>
  </si>
  <si>
    <t xml:space="preserve">8.ТРАКТОР   ЗЕТОР  2 БРОЯ Х  36 046 ЛВ = </t>
  </si>
  <si>
    <t>12. ТРАКТОР БЕЛАРУС  2 БРОЯ Х  34 440ЛВ =</t>
  </si>
  <si>
    <t>МАШИНА "МАН"  СВ 92 39  ЗА  2021  ГОД.</t>
  </si>
  <si>
    <t>Отчисления по наредба 7  7,5 т х 87,60 лв. /82+5,60 чл.60 и 64 ЗУО/</t>
  </si>
  <si>
    <t>Отчисления по наредба 7 - 7,5т х  87,60 лв. / 82+5,60 чл.60 и 64 ЗУО/</t>
  </si>
  <si>
    <t>Отчисления по наредба 7 - 6,5 т х  87,60 лв. / 82+5,60 чл.60 и 64 ЗУО/</t>
  </si>
  <si>
    <t xml:space="preserve">ДЕПОНИРАНЕ  ЗА  ЕДИН  ДЕН  6,5 т. Х 26,05 лв. </t>
  </si>
  <si>
    <t>СТОЙНОСТ  ЗА  ОБСЛУЖВАНЕ  ЗА 1 ГОДИНА 1360  Х 52 дни</t>
  </si>
  <si>
    <t>РАЗХОД ЗА 1 БР. БОБЪР ЗА  52 ПЪТИ ГОДИШНО 70 720 лв. : 134 БР.= 528 лв.</t>
  </si>
  <si>
    <t>Драшан                                                  20                               528 лв.                                     10 560,00 лв.</t>
  </si>
  <si>
    <t>Габаре                                                    46                               528 лв.                                      24 288,00  лв.</t>
  </si>
  <si>
    <t>Бъркачево                                            40                               528  лв.                                      21 120,00  лв.</t>
  </si>
  <si>
    <t>Враняк                                                    28                               528 лв.                                      14 752,00  лв.</t>
  </si>
  <si>
    <t xml:space="preserve">ДЕПОНИРАНЕ  ЗА  ЕДИН  ДЕН  7,5 т. Х 26,05 лв. </t>
  </si>
  <si>
    <t>СТОЙНОСТ  ЗА  ОБСЛУЖВАНЕ  ЗА  ГОДИНА  1 420 Х 52 дни</t>
  </si>
  <si>
    <t>РАЗХОД ЗА 1 БР. БОБЪР ЗА  52 ПЪТИ ГОДИШНО 73 840 ЛВ.: 87 БР.= 848,73 лв.</t>
  </si>
  <si>
    <t xml:space="preserve">ЦЕНА ЗА  ОБСЛУЖВАНЕ НА  ЕДИН  БОБЪР НА ДЕН 73840 лв. : 87 БР. : 52 д. = </t>
  </si>
  <si>
    <t xml:space="preserve">Отчисления по наредба 7 - 7,5 т х  87,60 лв. /82+5,60 чл.60 и 64 от ЗУО/ </t>
  </si>
  <si>
    <t xml:space="preserve">ДЕПОНИРАНЕ  ЗА  ЕДИН  ДЕН  7,5 т. Х 26,05 лв.   </t>
  </si>
  <si>
    <t>СТОЙНОСТ  ЗА  ОБСЛУЖВАНЕ  ЗА 1 ГОДИНА 1478 Х 52 дни</t>
  </si>
  <si>
    <t>МАШИНА "МАН" ВР 46 27  ЗА  2021  ГОД.</t>
  </si>
  <si>
    <t xml:space="preserve">Отчисления по наредба 7 - 6,5 т х  87,60 лв. /82+5,60 чл.60 и 64 от ЗУО/ </t>
  </si>
  <si>
    <t>СТОЙНОСТ  ЗА  ОБСЛУЖВАНЕ  ЗА  1 ГОДИНА 1331,46 Х 52 дни</t>
  </si>
  <si>
    <t>РАЗХОД ЗА 1 БР. БОБЪР ЗА  52 ПЪТИ ГОДИШНО 69 236 лв. : 106 БР.=  653  лв.</t>
  </si>
  <si>
    <t>Буковец                                               22                              653  лв.                          14 366 лв.</t>
  </si>
  <si>
    <t>Тлачене                                               28                              653 лв.                           18 284 лв.</t>
  </si>
  <si>
    <t>Соколаре                                             36                             653 лв.                           23 508 лв.</t>
  </si>
  <si>
    <t>Комарево                                            20                             653 лв.                           13 078 лв.</t>
  </si>
  <si>
    <t xml:space="preserve">ЦЕНА ЗА  ОБСЛУЖВАНЕ НА  ЕДИН  БОБЪР 69 236 лв.: 106 БР. : 52 = </t>
  </si>
  <si>
    <t xml:space="preserve">ДЕПОНИРАНЕ  ЗА  ЕДИН  ДЕН  8 т Х 26,05 лв.  </t>
  </si>
  <si>
    <t>СТОЙНОСТ ЗА  ОБСЛУЖВАНЕ  ЗА 1 ГОДИНА 1 521,66 лв. Х 52 дни</t>
  </si>
  <si>
    <t>РАЗХОД  ЗА  ЕДИН  БРОЙ  БОБЪР  ЗА  52 ПЪТИ  ГОДИШНО 79 126 лв. : 131  =  604 ЛВ.</t>
  </si>
  <si>
    <r>
      <t>ЦЕНА ЗА  ОБСЛУЖВАНЕ НА  ЕДНИН БОБЪР 79 126 лв.: 52 дни  : 131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БР.= </t>
    </r>
  </si>
  <si>
    <t xml:space="preserve">ДЕПОНИРАНЕ  ЗА  ЕДИН  ДЕН  7 т. Х 26,05 лв.  </t>
  </si>
  <si>
    <t>СТОЙНОСТ  ЗА  ОБСЛУЖВАНЕ  ЗА 1 година 1 389 Х 249д</t>
  </si>
  <si>
    <r>
      <t>ЦЕНА ЗА  ОБСЛУЖВАНЕ НА  ЕДНА КОФА 345 861 лв. : 249д. : 583</t>
    </r>
    <r>
      <rPr>
        <b/>
        <sz val="10"/>
        <color theme="1"/>
        <rFont val="Calibri"/>
        <family val="2"/>
        <charset val="204"/>
        <scheme val="minor"/>
      </rPr>
      <t xml:space="preserve"> КОФИ </t>
    </r>
    <r>
      <rPr>
        <b/>
        <sz val="11"/>
        <color theme="1"/>
        <rFont val="Calibri"/>
        <family val="2"/>
        <charset val="204"/>
        <scheme val="minor"/>
      </rPr>
      <t xml:space="preserve">БР.= </t>
    </r>
  </si>
  <si>
    <t>ЦЕНА ЗА  ОБСЛУЖВАНЕ НА  ЕДИН БОБЪР  2,38ЛВ Х 10БР. = 23,80  Х 52 ПЪТИ</t>
  </si>
  <si>
    <t>1. М А Н   ЗА  ГР. БЯЛА  СЛАТИНА     2 х 345 861 лв.                                                             553960</t>
  </si>
  <si>
    <t>СТОЙНОСТ  ЗА  ОБСЛУЖВАНЕ  ЗА 1 ГОДИНА 1 412,02 Х 52 дни</t>
  </si>
  <si>
    <t>РАЗХОД ЗА 1 БР. БОБЪР ЗА  52 ПЪТИ ГОДИШНО 73 444.54 лв.: 125 БР.= 587 лв.</t>
  </si>
  <si>
    <t xml:space="preserve">ЦЕНА ЗА  ОБСЛУЖВАНЕ НА  ЕДИН  БОБЪР  73 444 лв. : 125 бр. : 52 дни= </t>
  </si>
  <si>
    <t xml:space="preserve">ЦЕНА ЗА  ОБСЛУЖВАНЕ НА  ЕДИН  БОБЪР  70 720 лв. : 134 бр. : 52 дни = </t>
  </si>
  <si>
    <t xml:space="preserve">ЦЕНА ЗА  ОБСЛУЖВАНЕ НА  ЕДИН  БОБЪР НА ДЕН 76 856 лв. : 52 д. : 128 бр. = </t>
  </si>
  <si>
    <t>РАЗХОД ЗА 1 БР. БОБЪР ЗА  52 ПЪТИ ГОДИШНО 76856 лв.:  128БР.= 600.44 лв.</t>
  </si>
  <si>
    <t>ГАЛИЧЕ                                                 72                       600.44 лв.                                       43 232  лв.</t>
  </si>
  <si>
    <t>АЛТИМИР                                            56                       600.44 лв.                                       33 624   лв.</t>
  </si>
  <si>
    <t>Отчисления по наредба 6.5 - 7 т х 87,60 лв. / 82 + 5,60 чл. 60 и 64 ЗУО/</t>
  </si>
  <si>
    <t>Отчисления по наредба 7 - 7.5 т х  87,60 лв. /82 + 5,60 ЧЛ. 60 И 64 ЗУО/</t>
  </si>
  <si>
    <t>ТЪРНАК                                               80                          586.63 лв.                          46931 ЛВ.</t>
  </si>
  <si>
    <t>БЪРДАРСКИ ГЕРАН                       51                           586.63 лв.                         29918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</si>
</sst>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лв.&quot;;[Red]\-#,##0\ &quot;лв.&quot;"/>
    <numFmt numFmtId="8" formatCode="#,##0.00\ &quot;лв.&quot;;[Red]\-#,##0.00\ &quot;лв.&quot;"/>
    <numFmt numFmtId="164" formatCode="#,##0.00\ &quot;лв.&quot;"/>
    <numFmt numFmtId="165" formatCode="#,##0\ &quot;лв.&quot;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2" fillId="0" borderId="3" xfId="0" applyFont="1" applyBorder="1"/>
    <xf numFmtId="0" fontId="5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164" fontId="0" fillId="0" borderId="3" xfId="0" applyNumberForma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right"/>
    </xf>
    <xf numFmtId="164" fontId="0" fillId="0" borderId="0" xfId="0" applyNumberFormat="1"/>
    <xf numFmtId="164" fontId="1" fillId="0" borderId="3" xfId="0" applyNumberFormat="1" applyFont="1" applyBorder="1"/>
    <xf numFmtId="10" fontId="0" fillId="0" borderId="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10" fillId="0" borderId="3" xfId="0" applyFont="1" applyBorder="1"/>
    <xf numFmtId="164" fontId="0" fillId="0" borderId="3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64" fontId="7" fillId="0" borderId="0" xfId="0" applyNumberFormat="1" applyFont="1"/>
    <xf numFmtId="0" fontId="12" fillId="0" borderId="0" xfId="0" applyFont="1"/>
    <xf numFmtId="0" fontId="8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Fill="1" applyBorder="1"/>
    <xf numFmtId="164" fontId="7" fillId="0" borderId="3" xfId="0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2" borderId="3" xfId="0" applyFill="1" applyBorder="1"/>
    <xf numFmtId="0" fontId="1" fillId="2" borderId="0" xfId="0" applyFont="1" applyFill="1" applyBorder="1"/>
    <xf numFmtId="0" fontId="0" fillId="2" borderId="0" xfId="0" applyFill="1"/>
    <xf numFmtId="0" fontId="6" fillId="0" borderId="0" xfId="0" applyFont="1" applyAlignment="1">
      <alignment horizontal="center"/>
    </xf>
    <xf numFmtId="164" fontId="0" fillId="0" borderId="0" xfId="0" applyNumberFormat="1" applyBorder="1"/>
    <xf numFmtId="0" fontId="1" fillId="0" borderId="4" xfId="0" applyFont="1" applyBorder="1"/>
    <xf numFmtId="0" fontId="2" fillId="0" borderId="0" xfId="0" applyFont="1" applyBorder="1"/>
    <xf numFmtId="0" fontId="3" fillId="0" borderId="0" xfId="0" applyFont="1"/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0" fontId="0" fillId="3" borderId="0" xfId="0" applyFill="1"/>
    <xf numFmtId="0" fontId="3" fillId="0" borderId="3" xfId="0" applyFont="1" applyBorder="1"/>
    <xf numFmtId="164" fontId="1" fillId="0" borderId="0" xfId="0" applyNumberFormat="1" applyFont="1" applyBorder="1"/>
    <xf numFmtId="0" fontId="3" fillId="0" borderId="4" xfId="0" applyFont="1" applyBorder="1" applyAlignment="1">
      <alignment horizontal="right"/>
    </xf>
    <xf numFmtId="0" fontId="8" fillId="2" borderId="0" xfId="0" applyFont="1" applyFill="1" applyAlignment="1"/>
    <xf numFmtId="0" fontId="15" fillId="0" borderId="0" xfId="0" applyFont="1"/>
    <xf numFmtId="0" fontId="16" fillId="0" borderId="0" xfId="0" applyFont="1" applyFill="1" applyBorder="1"/>
    <xf numFmtId="0" fontId="16" fillId="2" borderId="0" xfId="0" applyFont="1" applyFill="1" applyBorder="1"/>
    <xf numFmtId="0" fontId="8" fillId="0" borderId="3" xfId="0" applyFont="1" applyBorder="1"/>
    <xf numFmtId="164" fontId="8" fillId="0" borderId="3" xfId="0" applyNumberFormat="1" applyFont="1" applyBorder="1"/>
    <xf numFmtId="0" fontId="8" fillId="0" borderId="3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/>
    </xf>
    <xf numFmtId="0" fontId="0" fillId="0" borderId="0" xfId="0"/>
    <xf numFmtId="0" fontId="0" fillId="0" borderId="3" xfId="0" applyBorder="1"/>
    <xf numFmtId="0" fontId="1" fillId="0" borderId="3" xfId="0" applyFont="1" applyBorder="1"/>
    <xf numFmtId="0" fontId="2" fillId="0" borderId="3" xfId="0" applyFont="1" applyBorder="1"/>
    <xf numFmtId="0" fontId="2" fillId="0" borderId="0" xfId="0" applyFont="1"/>
    <xf numFmtId="164" fontId="0" fillId="0" borderId="3" xfId="0" applyNumberFormat="1" applyBorder="1"/>
    <xf numFmtId="0" fontId="3" fillId="0" borderId="3" xfId="0" applyFont="1" applyBorder="1" applyAlignment="1">
      <alignment horizontal="right"/>
    </xf>
    <xf numFmtId="164" fontId="0" fillId="0" borderId="0" xfId="0" applyNumberFormat="1"/>
    <xf numFmtId="164" fontId="1" fillId="0" borderId="3" xfId="0" applyNumberFormat="1" applyFont="1" applyBorder="1"/>
    <xf numFmtId="10" fontId="0" fillId="0" borderId="3" xfId="0" applyNumberFormat="1" applyBorder="1"/>
    <xf numFmtId="0" fontId="1" fillId="0" borderId="0" xfId="0" applyFont="1" applyFill="1" applyBorder="1"/>
    <xf numFmtId="4" fontId="8" fillId="0" borderId="0" xfId="0" applyNumberFormat="1" applyFont="1"/>
    <xf numFmtId="0" fontId="13" fillId="0" borderId="0" xfId="0" applyFont="1" applyAlignment="1">
      <alignment horizontal="left"/>
    </xf>
    <xf numFmtId="6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0" fillId="0" borderId="8" xfId="0" applyBorder="1"/>
    <xf numFmtId="0" fontId="0" fillId="0" borderId="7" xfId="0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10" fillId="0" borderId="9" xfId="0" applyFont="1" applyBorder="1"/>
    <xf numFmtId="0" fontId="8" fillId="0" borderId="9" xfId="0" applyFont="1" applyBorder="1"/>
    <xf numFmtId="0" fontId="1" fillId="0" borderId="9" xfId="0" applyFont="1" applyFill="1" applyBorder="1"/>
    <xf numFmtId="8" fontId="0" fillId="0" borderId="3" xfId="0" applyNumberFormat="1" applyBorder="1"/>
    <xf numFmtId="164" fontId="1" fillId="0" borderId="5" xfId="0" applyNumberFormat="1" applyFont="1" applyBorder="1"/>
    <xf numFmtId="164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" fontId="0" fillId="0" borderId="0" xfId="0" applyNumberForma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1" fillId="0" borderId="0" xfId="0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3" xfId="0" applyNumberFormat="1" applyBorder="1"/>
    <xf numFmtId="3" fontId="0" fillId="0" borderId="0" xfId="0" applyNumberFormat="1"/>
    <xf numFmtId="3" fontId="8" fillId="0" borderId="0" xfId="0" applyNumberFormat="1" applyFont="1" applyAlignment="1"/>
    <xf numFmtId="3" fontId="1" fillId="0" borderId="3" xfId="0" applyNumberFormat="1" applyFont="1" applyBorder="1"/>
    <xf numFmtId="0" fontId="7" fillId="0" borderId="3" xfId="0" applyFont="1" applyBorder="1"/>
    <xf numFmtId="0" fontId="0" fillId="3" borderId="3" xfId="0" applyFill="1" applyBorder="1"/>
    <xf numFmtId="164" fontId="1" fillId="3" borderId="3" xfId="0" applyNumberFormat="1" applyFont="1" applyFill="1" applyBorder="1"/>
    <xf numFmtId="3" fontId="0" fillId="3" borderId="3" xfId="0" applyNumberFormat="1" applyFill="1" applyBorder="1"/>
    <xf numFmtId="165" fontId="0" fillId="0" borderId="3" xfId="0" applyNumberFormat="1" applyBorder="1"/>
    <xf numFmtId="165" fontId="0" fillId="0" borderId="0" xfId="0" applyNumberFormat="1"/>
    <xf numFmtId="166" fontId="0" fillId="0" borderId="3" xfId="0" applyNumberFormat="1" applyBorder="1"/>
    <xf numFmtId="4" fontId="0" fillId="3" borderId="3" xfId="0" applyNumberFormat="1" applyFill="1" applyBorder="1"/>
    <xf numFmtId="4" fontId="0" fillId="3" borderId="5" xfId="0" applyNumberFormat="1" applyFill="1" applyBorder="1"/>
    <xf numFmtId="164" fontId="1" fillId="3" borderId="5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"/>
  <sheetViews>
    <sheetView topLeftCell="A10" workbookViewId="0">
      <selection activeCell="B25" sqref="B25"/>
    </sheetView>
  </sheetViews>
  <sheetFormatPr defaultRowHeight="15.75" x14ac:dyDescent="0.25"/>
  <cols>
    <col min="1" max="1" width="7.7109375" style="8" customWidth="1"/>
    <col min="2" max="2" width="74.7109375" customWidth="1"/>
    <col min="3" max="3" width="15.28515625" customWidth="1"/>
    <col min="9" max="9" width="9.85546875" customWidth="1"/>
    <col min="10" max="10" width="16" customWidth="1"/>
    <col min="14" max="14" width="9.140625" style="1"/>
  </cols>
  <sheetData/>
  <pageMargins left="0.7" right="0.7" top="0.75" bottom="0.75" header="0.3" footer="0.3"/>
  <pageSetup paperSize="9" scale="89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opLeftCell="A45" workbookViewId="0">
      <selection activeCell="G65" sqref="G65"/>
    </sheetView>
  </sheetViews>
  <sheetFormatPr defaultRowHeight="15" x14ac:dyDescent="0.25"/>
  <cols>
    <col min="1" max="1" width="5.7109375" customWidth="1"/>
    <col min="2" max="2" width="75.28515625" customWidth="1"/>
    <col min="3" max="3" width="15.7109375" customWidth="1"/>
    <col min="4" max="4" width="14.140625" customWidth="1"/>
  </cols>
  <sheetData>
    <row r="1" spans="1:3" ht="15.75" x14ac:dyDescent="0.25">
      <c r="A1" s="8"/>
      <c r="B1" s="19" t="s">
        <v>98</v>
      </c>
    </row>
    <row r="2" spans="1:3" ht="15.75" x14ac:dyDescent="0.25">
      <c r="A2" s="8"/>
      <c r="B2" s="7"/>
    </row>
    <row r="3" spans="1:3" ht="18.75" x14ac:dyDescent="0.3">
      <c r="A3" s="8"/>
      <c r="B3" s="18" t="s">
        <v>33</v>
      </c>
      <c r="C3" s="62"/>
    </row>
    <row r="4" spans="1:3" ht="18.75" x14ac:dyDescent="0.3">
      <c r="A4" s="8"/>
      <c r="B4" s="18"/>
    </row>
    <row r="5" spans="1:3" x14ac:dyDescent="0.25">
      <c r="A5" s="119" t="s">
        <v>36</v>
      </c>
      <c r="B5" s="119"/>
      <c r="C5" s="119"/>
    </row>
    <row r="6" spans="1:3" ht="16.5" thickBot="1" x14ac:dyDescent="0.3">
      <c r="A6" s="122" t="s">
        <v>290</v>
      </c>
      <c r="B6" s="122"/>
      <c r="C6" s="122"/>
    </row>
    <row r="7" spans="1:3" ht="15.75" x14ac:dyDescent="0.25">
      <c r="A7" s="9">
        <v>6</v>
      </c>
      <c r="B7" s="13" t="s">
        <v>4</v>
      </c>
      <c r="C7" s="2" t="s">
        <v>5</v>
      </c>
    </row>
    <row r="8" spans="1:3" ht="15.75" x14ac:dyDescent="0.25">
      <c r="A8" s="10" t="s">
        <v>3</v>
      </c>
      <c r="B8" s="3"/>
      <c r="C8" s="3"/>
    </row>
    <row r="9" spans="1:3" ht="15.75" x14ac:dyDescent="0.25">
      <c r="A9" s="14" t="s">
        <v>0</v>
      </c>
      <c r="B9" s="73" t="s">
        <v>6</v>
      </c>
      <c r="C9" s="76"/>
    </row>
    <row r="10" spans="1:3" ht="15.75" x14ac:dyDescent="0.25">
      <c r="A10" s="6"/>
      <c r="B10" s="72" t="s">
        <v>113</v>
      </c>
      <c r="C10" s="76"/>
    </row>
    <row r="11" spans="1:3" ht="15.75" x14ac:dyDescent="0.25">
      <c r="A11" s="6"/>
      <c r="B11" s="72" t="s">
        <v>7</v>
      </c>
      <c r="C11" s="76"/>
    </row>
    <row r="12" spans="1:3" ht="15.75" x14ac:dyDescent="0.25">
      <c r="A12" s="6"/>
      <c r="B12" s="72" t="s">
        <v>8</v>
      </c>
      <c r="C12" s="76"/>
    </row>
    <row r="13" spans="1:3" ht="15.75" x14ac:dyDescent="0.25">
      <c r="A13" s="6"/>
      <c r="B13" s="72" t="s">
        <v>65</v>
      </c>
      <c r="C13" s="76"/>
    </row>
    <row r="14" spans="1:3" ht="15.75" x14ac:dyDescent="0.25">
      <c r="A14" s="14" t="s">
        <v>10</v>
      </c>
      <c r="B14" s="73" t="s">
        <v>11</v>
      </c>
      <c r="C14" s="79">
        <v>205.75</v>
      </c>
    </row>
    <row r="15" spans="1:3" ht="15.75" x14ac:dyDescent="0.25">
      <c r="A15" s="6"/>
      <c r="B15" s="72" t="s">
        <v>255</v>
      </c>
      <c r="C15" s="79">
        <v>172</v>
      </c>
    </row>
    <row r="16" spans="1:3" ht="15.75" x14ac:dyDescent="0.25">
      <c r="A16" s="6"/>
      <c r="B16" s="72" t="s">
        <v>68</v>
      </c>
      <c r="C16" s="79">
        <v>1037</v>
      </c>
    </row>
    <row r="17" spans="1:3" ht="15.75" x14ac:dyDescent="0.25">
      <c r="A17" s="6"/>
      <c r="B17" s="72" t="s">
        <v>13</v>
      </c>
      <c r="C17" s="76">
        <v>902</v>
      </c>
    </row>
    <row r="18" spans="1:3" ht="15.75" x14ac:dyDescent="0.25">
      <c r="A18" s="6"/>
      <c r="B18" s="72" t="s">
        <v>14</v>
      </c>
      <c r="C18" s="76">
        <v>135</v>
      </c>
    </row>
    <row r="19" spans="1:3" ht="15.75" x14ac:dyDescent="0.25">
      <c r="A19" s="6"/>
      <c r="B19" s="80" t="s">
        <v>69</v>
      </c>
      <c r="C19" s="76">
        <v>135</v>
      </c>
    </row>
    <row r="20" spans="1:3" ht="15.75" x14ac:dyDescent="0.25">
      <c r="A20" s="6"/>
      <c r="B20" s="72" t="s">
        <v>39</v>
      </c>
      <c r="C20" s="79">
        <v>2574</v>
      </c>
    </row>
    <row r="21" spans="1:3" ht="15.75" x14ac:dyDescent="0.25">
      <c r="A21" s="6"/>
      <c r="B21" s="72" t="s">
        <v>15</v>
      </c>
      <c r="C21" s="76">
        <v>2145</v>
      </c>
    </row>
    <row r="22" spans="1:3" ht="15.75" x14ac:dyDescent="0.25">
      <c r="A22" s="6"/>
      <c r="B22" s="72" t="s">
        <v>16</v>
      </c>
      <c r="C22" s="76">
        <v>429</v>
      </c>
    </row>
    <row r="23" spans="1:3" ht="15.75" x14ac:dyDescent="0.25">
      <c r="A23" s="6"/>
      <c r="B23" s="80" t="s">
        <v>254</v>
      </c>
      <c r="C23" s="76">
        <v>429</v>
      </c>
    </row>
    <row r="24" spans="1:3" ht="15.75" x14ac:dyDescent="0.25">
      <c r="A24" s="6"/>
      <c r="B24" s="72" t="s">
        <v>17</v>
      </c>
      <c r="C24" s="79">
        <v>33.75</v>
      </c>
    </row>
    <row r="25" spans="1:3" ht="15.75" x14ac:dyDescent="0.25">
      <c r="A25" s="6"/>
      <c r="B25" s="72" t="s">
        <v>256</v>
      </c>
      <c r="C25" s="76">
        <v>20.67</v>
      </c>
    </row>
    <row r="26" spans="1:3" ht="15.75" x14ac:dyDescent="0.25">
      <c r="A26" s="6"/>
      <c r="B26" s="72" t="s">
        <v>257</v>
      </c>
      <c r="C26" s="76">
        <v>8.26</v>
      </c>
    </row>
    <row r="27" spans="1:3" ht="15.75" x14ac:dyDescent="0.25">
      <c r="A27" s="6"/>
      <c r="B27" s="72" t="s">
        <v>258</v>
      </c>
      <c r="C27" s="76">
        <v>4.82</v>
      </c>
    </row>
    <row r="28" spans="1:3" ht="15.75" hidden="1" x14ac:dyDescent="0.25">
      <c r="A28" s="6"/>
      <c r="B28" s="4" t="s">
        <v>80</v>
      </c>
      <c r="C28" s="12">
        <v>2.0699999999999998</v>
      </c>
    </row>
    <row r="29" spans="1:3" ht="15.75" x14ac:dyDescent="0.25">
      <c r="A29" s="14" t="s">
        <v>1</v>
      </c>
      <c r="B29" s="5" t="s">
        <v>18</v>
      </c>
      <c r="C29" s="16">
        <v>122.93</v>
      </c>
    </row>
    <row r="30" spans="1:3" ht="15.75" x14ac:dyDescent="0.25">
      <c r="A30" s="14"/>
      <c r="B30" s="24" t="s">
        <v>215</v>
      </c>
      <c r="C30" s="16"/>
    </row>
    <row r="31" spans="1:3" ht="15.75" x14ac:dyDescent="0.25">
      <c r="A31" s="6"/>
      <c r="B31" s="4" t="s">
        <v>115</v>
      </c>
      <c r="C31" s="12"/>
    </row>
    <row r="32" spans="1:3" ht="15.75" x14ac:dyDescent="0.25">
      <c r="A32" s="6"/>
      <c r="B32" s="4" t="s">
        <v>128</v>
      </c>
      <c r="C32" s="12"/>
    </row>
    <row r="33" spans="1:3" ht="15.75" x14ac:dyDescent="0.25">
      <c r="A33" s="6"/>
      <c r="B33" s="4" t="s">
        <v>41</v>
      </c>
      <c r="C33" s="12"/>
    </row>
    <row r="34" spans="1:3" ht="15.75" x14ac:dyDescent="0.25">
      <c r="A34" s="6"/>
      <c r="B34" s="4" t="s">
        <v>291</v>
      </c>
      <c r="C34" s="12"/>
    </row>
    <row r="35" spans="1:3" s="71" customFormat="1" ht="15.75" x14ac:dyDescent="0.25">
      <c r="A35" s="74"/>
      <c r="B35" s="72" t="s">
        <v>292</v>
      </c>
      <c r="C35" s="76"/>
    </row>
    <row r="36" spans="1:3" s="71" customFormat="1" ht="15.75" x14ac:dyDescent="0.25">
      <c r="A36" s="74"/>
      <c r="B36" s="72" t="s">
        <v>189</v>
      </c>
      <c r="C36" s="76"/>
    </row>
    <row r="37" spans="1:3" ht="15.75" x14ac:dyDescent="0.25">
      <c r="A37" s="6"/>
      <c r="B37" s="4" t="s">
        <v>107</v>
      </c>
      <c r="C37" s="12"/>
    </row>
    <row r="38" spans="1:3" ht="15.75" x14ac:dyDescent="0.25">
      <c r="A38" s="6"/>
      <c r="B38" s="4" t="s">
        <v>293</v>
      </c>
      <c r="C38" s="16"/>
    </row>
    <row r="39" spans="1:3" ht="15.75" x14ac:dyDescent="0.25">
      <c r="A39" s="6"/>
      <c r="B39" s="4" t="s">
        <v>190</v>
      </c>
      <c r="C39" s="16"/>
    </row>
    <row r="40" spans="1:3" ht="15.75" x14ac:dyDescent="0.25">
      <c r="A40" s="6"/>
      <c r="B40" s="4" t="s">
        <v>183</v>
      </c>
      <c r="C40" s="16"/>
    </row>
    <row r="41" spans="1:3" ht="15.75" x14ac:dyDescent="0.25">
      <c r="A41" s="6"/>
      <c r="B41" s="4" t="s">
        <v>294</v>
      </c>
      <c r="C41" s="16">
        <v>115.35</v>
      </c>
    </row>
    <row r="42" spans="1:3" ht="15.75" x14ac:dyDescent="0.25">
      <c r="A42" s="6"/>
      <c r="B42" s="4" t="s">
        <v>19</v>
      </c>
      <c r="C42" s="16">
        <v>7.58</v>
      </c>
    </row>
    <row r="43" spans="1:3" ht="15.75" x14ac:dyDescent="0.25">
      <c r="A43" s="6"/>
      <c r="B43" s="4" t="s">
        <v>20</v>
      </c>
      <c r="C43" s="12"/>
    </row>
    <row r="44" spans="1:3" ht="15.75" x14ac:dyDescent="0.25">
      <c r="A44" s="6"/>
      <c r="B44" s="4" t="s">
        <v>21</v>
      </c>
      <c r="C44" s="12"/>
    </row>
    <row r="45" spans="1:3" ht="15.75" x14ac:dyDescent="0.25">
      <c r="A45" s="6"/>
      <c r="B45" s="4" t="s">
        <v>191</v>
      </c>
      <c r="C45" s="12">
        <v>5.12</v>
      </c>
    </row>
    <row r="46" spans="1:3" ht="15.75" x14ac:dyDescent="0.25">
      <c r="A46" s="6"/>
      <c r="B46" s="4" t="s">
        <v>22</v>
      </c>
      <c r="C46" s="12"/>
    </row>
    <row r="47" spans="1:3" ht="15.75" x14ac:dyDescent="0.25">
      <c r="A47" s="6"/>
      <c r="B47" s="4" t="s">
        <v>23</v>
      </c>
      <c r="C47" s="12"/>
    </row>
    <row r="48" spans="1:3" ht="15.75" x14ac:dyDescent="0.25">
      <c r="A48" s="6"/>
      <c r="B48" s="4" t="s">
        <v>120</v>
      </c>
      <c r="C48" s="12">
        <v>1.27</v>
      </c>
    </row>
    <row r="49" spans="1:4" ht="15.75" x14ac:dyDescent="0.25">
      <c r="A49" s="6"/>
      <c r="B49" s="4" t="s">
        <v>24</v>
      </c>
      <c r="C49" s="12"/>
    </row>
    <row r="50" spans="1:4" ht="15.75" x14ac:dyDescent="0.25">
      <c r="A50" s="6"/>
      <c r="B50" s="4" t="s">
        <v>121</v>
      </c>
      <c r="C50" s="12">
        <v>0.32</v>
      </c>
    </row>
    <row r="51" spans="1:4" ht="15.75" x14ac:dyDescent="0.25">
      <c r="A51" s="6"/>
      <c r="B51" s="4" t="s">
        <v>25</v>
      </c>
      <c r="C51" s="12"/>
    </row>
    <row r="52" spans="1:4" ht="15.75" x14ac:dyDescent="0.25">
      <c r="A52" s="6"/>
      <c r="B52" s="4" t="s">
        <v>43</v>
      </c>
      <c r="C52" s="12">
        <v>0.87</v>
      </c>
    </row>
    <row r="53" spans="1:4" ht="15.75" x14ac:dyDescent="0.25">
      <c r="A53" s="14" t="s">
        <v>26</v>
      </c>
      <c r="B53" s="5" t="s">
        <v>295</v>
      </c>
      <c r="C53" s="16">
        <v>36.880000000000003</v>
      </c>
    </row>
    <row r="54" spans="1:4" ht="15.75" x14ac:dyDescent="0.25">
      <c r="A54" s="14" t="s">
        <v>27</v>
      </c>
      <c r="B54" s="5" t="s">
        <v>296</v>
      </c>
      <c r="C54" s="16">
        <v>246.9</v>
      </c>
    </row>
    <row r="55" spans="1:4" ht="15.75" x14ac:dyDescent="0.25">
      <c r="A55" s="14" t="s">
        <v>28</v>
      </c>
      <c r="B55" s="5" t="s">
        <v>44</v>
      </c>
      <c r="C55" s="16">
        <f>SUM(C14+C29+C53+C54)</f>
        <v>612.46</v>
      </c>
    </row>
    <row r="56" spans="1:4" s="71" customFormat="1" ht="15.75" x14ac:dyDescent="0.25">
      <c r="A56" s="77" t="s">
        <v>29</v>
      </c>
      <c r="B56" s="73" t="s">
        <v>403</v>
      </c>
      <c r="C56" s="79">
        <v>657</v>
      </c>
    </row>
    <row r="57" spans="1:4" ht="15.75" x14ac:dyDescent="0.25">
      <c r="A57" s="77" t="s">
        <v>30</v>
      </c>
      <c r="B57" s="73" t="s">
        <v>385</v>
      </c>
      <c r="C57" s="79">
        <v>208.4</v>
      </c>
    </row>
    <row r="58" spans="1:4" ht="15.75" x14ac:dyDescent="0.25">
      <c r="A58" s="77" t="s">
        <v>34</v>
      </c>
      <c r="B58" s="5" t="s">
        <v>45</v>
      </c>
      <c r="C58" s="16">
        <f>SUM(C55:C57)</f>
        <v>1477.8600000000001</v>
      </c>
    </row>
    <row r="59" spans="1:4" ht="18" customHeight="1" x14ac:dyDescent="0.25">
      <c r="A59" s="77" t="s">
        <v>35</v>
      </c>
      <c r="B59" s="109" t="s">
        <v>386</v>
      </c>
      <c r="C59" s="38">
        <f>SUM(C58*52)</f>
        <v>76848.72</v>
      </c>
    </row>
    <row r="60" spans="1:4" ht="15.75" x14ac:dyDescent="0.25">
      <c r="A60" s="14"/>
      <c r="B60" s="5"/>
      <c r="C60" s="38"/>
    </row>
    <row r="61" spans="1:4" ht="18.75" x14ac:dyDescent="0.3">
      <c r="A61" s="6"/>
      <c r="B61" s="65" t="s">
        <v>96</v>
      </c>
      <c r="C61" s="38">
        <f>SUM(C59:C60)</f>
        <v>76848.72</v>
      </c>
    </row>
    <row r="62" spans="1:4" ht="15.75" x14ac:dyDescent="0.25">
      <c r="A62" s="8"/>
      <c r="B62" s="22"/>
      <c r="C62" s="28"/>
    </row>
    <row r="63" spans="1:4" ht="15.75" x14ac:dyDescent="0.25">
      <c r="A63" s="8"/>
      <c r="B63" s="37" t="s">
        <v>387</v>
      </c>
      <c r="C63" s="15"/>
    </row>
    <row r="64" spans="1:4" ht="15.75" x14ac:dyDescent="0.25">
      <c r="A64" s="8"/>
      <c r="B64" s="22" t="s">
        <v>232</v>
      </c>
      <c r="C64" s="110" t="s">
        <v>161</v>
      </c>
      <c r="D64" s="110" t="s">
        <v>162</v>
      </c>
    </row>
    <row r="65" spans="1:4" s="71" customFormat="1" ht="15.75" x14ac:dyDescent="0.25">
      <c r="A65" s="75"/>
      <c r="B65" s="81" t="s">
        <v>404</v>
      </c>
      <c r="C65" s="116">
        <v>26082</v>
      </c>
      <c r="D65" s="116">
        <v>20849</v>
      </c>
    </row>
    <row r="66" spans="1:4" s="71" customFormat="1" ht="15.75" x14ac:dyDescent="0.25">
      <c r="A66" s="75"/>
      <c r="B66" s="81" t="s">
        <v>405</v>
      </c>
      <c r="C66" s="117">
        <v>16626</v>
      </c>
      <c r="D66" s="116">
        <v>13292</v>
      </c>
    </row>
    <row r="67" spans="1:4" s="71" customFormat="1" ht="15.75" x14ac:dyDescent="0.25">
      <c r="A67" s="75"/>
      <c r="B67" s="102">
        <v>76849</v>
      </c>
      <c r="C67" s="117">
        <f>SUM(C65:C66)</f>
        <v>42708</v>
      </c>
      <c r="D67" s="116">
        <f>SUM(D65:D66)</f>
        <v>34141</v>
      </c>
    </row>
    <row r="68" spans="1:4" ht="15.75" x14ac:dyDescent="0.25">
      <c r="A68" s="14" t="s">
        <v>34</v>
      </c>
      <c r="B68" s="5" t="s">
        <v>388</v>
      </c>
      <c r="C68" s="118">
        <v>11.61</v>
      </c>
      <c r="D68" s="57"/>
    </row>
    <row r="72" spans="1:4" ht="23.25" customHeight="1" x14ac:dyDescent="0.25">
      <c r="B72" s="120" t="s">
        <v>163</v>
      </c>
      <c r="C72" s="120"/>
    </row>
  </sheetData>
  <mergeCells count="3">
    <mergeCell ref="A5:C5"/>
    <mergeCell ref="A6:C6"/>
    <mergeCell ref="B72:C72"/>
  </mergeCells>
  <pageMargins left="0.7" right="0.7" top="0.75" bottom="0.75" header="0.3" footer="0.3"/>
  <pageSetup paperSize="9" scale="66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0"/>
  <sheetViews>
    <sheetView topLeftCell="A39" workbookViewId="0">
      <selection activeCell="F56" sqref="F56"/>
    </sheetView>
  </sheetViews>
  <sheetFormatPr defaultRowHeight="15" x14ac:dyDescent="0.25"/>
  <cols>
    <col min="2" max="2" width="72.5703125" customWidth="1"/>
    <col min="3" max="3" width="18" customWidth="1"/>
    <col min="4" max="4" width="14.5703125" customWidth="1"/>
  </cols>
  <sheetData>
    <row r="2" spans="1:3" ht="15.75" x14ac:dyDescent="0.25">
      <c r="A2" s="8"/>
      <c r="B2" s="36" t="s">
        <v>98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  <c r="C4" s="62"/>
    </row>
    <row r="5" spans="1:3" ht="18.75" x14ac:dyDescent="0.3">
      <c r="A5" s="8"/>
      <c r="B5" s="18"/>
    </row>
    <row r="6" spans="1:3" x14ac:dyDescent="0.25">
      <c r="A6" s="119" t="s">
        <v>36</v>
      </c>
      <c r="B6" s="119"/>
      <c r="C6" s="119"/>
    </row>
    <row r="7" spans="1:3" ht="16.5" thickBot="1" x14ac:dyDescent="0.3">
      <c r="A7" s="122" t="s">
        <v>297</v>
      </c>
      <c r="B7" s="122"/>
      <c r="C7" s="122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5" t="s">
        <v>6</v>
      </c>
      <c r="C10" s="12"/>
    </row>
    <row r="11" spans="1:3" ht="15.75" x14ac:dyDescent="0.25">
      <c r="A11" s="6"/>
      <c r="B11" s="72" t="s">
        <v>6</v>
      </c>
      <c r="C11" s="76"/>
    </row>
    <row r="12" spans="1:3" ht="15.75" x14ac:dyDescent="0.25">
      <c r="A12" s="6"/>
      <c r="B12" s="72" t="s">
        <v>70</v>
      </c>
      <c r="C12" s="76"/>
    </row>
    <row r="13" spans="1:3" ht="15.75" x14ac:dyDescent="0.25">
      <c r="A13" s="6"/>
      <c r="B13" s="72" t="s">
        <v>7</v>
      </c>
      <c r="C13" s="76"/>
    </row>
    <row r="14" spans="1:3" ht="15.75" x14ac:dyDescent="0.25">
      <c r="A14" s="6"/>
      <c r="B14" s="72" t="s">
        <v>8</v>
      </c>
      <c r="C14" s="76"/>
    </row>
    <row r="15" spans="1:3" ht="15.75" x14ac:dyDescent="0.25">
      <c r="A15" s="14" t="s">
        <v>10</v>
      </c>
      <c r="B15" s="73" t="s">
        <v>65</v>
      </c>
      <c r="C15" s="79"/>
    </row>
    <row r="16" spans="1:3" ht="15.75" x14ac:dyDescent="0.25">
      <c r="A16" s="6"/>
      <c r="B16" s="72" t="s">
        <v>11</v>
      </c>
      <c r="C16" s="79">
        <v>222.22</v>
      </c>
    </row>
    <row r="17" spans="1:3" ht="15.75" x14ac:dyDescent="0.25">
      <c r="A17" s="6"/>
      <c r="B17" s="72" t="s">
        <v>299</v>
      </c>
      <c r="C17" s="79">
        <v>182.71</v>
      </c>
    </row>
    <row r="18" spans="1:3" ht="15.75" x14ac:dyDescent="0.25">
      <c r="A18" s="6"/>
      <c r="B18" s="72" t="s">
        <v>68</v>
      </c>
      <c r="C18" s="76">
        <v>1179.75</v>
      </c>
    </row>
    <row r="19" spans="1:3" ht="15.75" x14ac:dyDescent="0.25">
      <c r="A19" s="6"/>
      <c r="B19" s="72" t="s">
        <v>13</v>
      </c>
      <c r="C19" s="76">
        <v>825</v>
      </c>
    </row>
    <row r="20" spans="1:3" ht="15.75" x14ac:dyDescent="0.25">
      <c r="A20" s="6"/>
      <c r="B20" s="80" t="s">
        <v>14</v>
      </c>
      <c r="C20" s="76">
        <v>354.75</v>
      </c>
    </row>
    <row r="21" spans="1:3" ht="15.75" x14ac:dyDescent="0.25">
      <c r="A21" s="6"/>
      <c r="B21" s="72" t="s">
        <v>298</v>
      </c>
      <c r="C21" s="79">
        <v>354.75</v>
      </c>
    </row>
    <row r="22" spans="1:3" ht="15.75" x14ac:dyDescent="0.25">
      <c r="A22" s="6"/>
      <c r="B22" s="72" t="s">
        <v>39</v>
      </c>
      <c r="C22" s="76">
        <v>2657.16</v>
      </c>
    </row>
    <row r="23" spans="1:3" ht="15.75" x14ac:dyDescent="0.25">
      <c r="A23" s="6"/>
      <c r="B23" s="72" t="s">
        <v>15</v>
      </c>
      <c r="C23" s="76">
        <v>2178</v>
      </c>
    </row>
    <row r="24" spans="1:3" ht="15.75" x14ac:dyDescent="0.25">
      <c r="A24" s="6"/>
      <c r="B24" s="80" t="s">
        <v>16</v>
      </c>
      <c r="C24" s="76">
        <v>479.16</v>
      </c>
    </row>
    <row r="25" spans="1:3" ht="15.75" x14ac:dyDescent="0.25">
      <c r="A25" s="6"/>
      <c r="B25" s="72" t="s">
        <v>134</v>
      </c>
      <c r="C25" s="79">
        <v>479.16</v>
      </c>
    </row>
    <row r="26" spans="1:3" ht="15.75" x14ac:dyDescent="0.25">
      <c r="A26" s="6"/>
      <c r="B26" s="72" t="s">
        <v>17</v>
      </c>
      <c r="C26" s="76">
        <v>39.51</v>
      </c>
    </row>
    <row r="27" spans="1:3" ht="15.75" x14ac:dyDescent="0.25">
      <c r="A27" s="6"/>
      <c r="B27" s="72" t="s">
        <v>302</v>
      </c>
      <c r="C27" s="76">
        <v>25.62</v>
      </c>
    </row>
    <row r="28" spans="1:3" ht="15.75" x14ac:dyDescent="0.25">
      <c r="A28" s="6"/>
      <c r="B28" s="72" t="s">
        <v>300</v>
      </c>
      <c r="C28" s="76">
        <v>8.77</v>
      </c>
    </row>
    <row r="29" spans="1:3" ht="15.75" hidden="1" x14ac:dyDescent="0.25">
      <c r="A29" s="6"/>
      <c r="B29" s="4"/>
      <c r="C29" s="12"/>
    </row>
    <row r="30" spans="1:3" s="71" customFormat="1" ht="15.75" x14ac:dyDescent="0.25">
      <c r="A30" s="74"/>
      <c r="B30" s="72" t="s">
        <v>301</v>
      </c>
      <c r="C30" s="76">
        <v>5.12</v>
      </c>
    </row>
    <row r="31" spans="1:3" ht="15.75" x14ac:dyDescent="0.25">
      <c r="A31" s="14" t="s">
        <v>1</v>
      </c>
      <c r="B31" s="5" t="s">
        <v>18</v>
      </c>
      <c r="C31" s="16">
        <v>80.22</v>
      </c>
    </row>
    <row r="32" spans="1:3" ht="15.75" x14ac:dyDescent="0.25">
      <c r="A32" s="14"/>
      <c r="B32" s="24" t="s">
        <v>60</v>
      </c>
      <c r="C32" s="16"/>
    </row>
    <row r="33" spans="1:3" ht="15.75" x14ac:dyDescent="0.25">
      <c r="A33" s="6"/>
      <c r="B33" s="4" t="s">
        <v>49</v>
      </c>
      <c r="C33" s="12"/>
    </row>
    <row r="34" spans="1:3" ht="15.75" x14ac:dyDescent="0.25">
      <c r="A34" s="6"/>
      <c r="B34" s="4" t="s">
        <v>135</v>
      </c>
      <c r="C34" s="12"/>
    </row>
    <row r="35" spans="1:3" ht="15.75" x14ac:dyDescent="0.25">
      <c r="A35" s="6"/>
      <c r="B35" s="4" t="s">
        <v>136</v>
      </c>
      <c r="C35" s="12"/>
    </row>
    <row r="36" spans="1:3" ht="15.75" x14ac:dyDescent="0.25">
      <c r="A36" s="6"/>
      <c r="B36" s="4" t="s">
        <v>303</v>
      </c>
      <c r="C36" s="16">
        <v>74.48</v>
      </c>
    </row>
    <row r="37" spans="1:3" ht="15.75" x14ac:dyDescent="0.25">
      <c r="A37" s="6"/>
      <c r="B37" s="4" t="s">
        <v>19</v>
      </c>
      <c r="C37" s="16">
        <v>5.74</v>
      </c>
    </row>
    <row r="38" spans="1:3" ht="15.75" x14ac:dyDescent="0.25">
      <c r="A38" s="6"/>
      <c r="B38" s="4" t="s">
        <v>20</v>
      </c>
      <c r="C38" s="12"/>
    </row>
    <row r="39" spans="1:3" ht="15.75" x14ac:dyDescent="0.25">
      <c r="A39" s="6"/>
      <c r="B39" s="4" t="s">
        <v>21</v>
      </c>
      <c r="C39" s="12"/>
    </row>
    <row r="40" spans="1:3" ht="15.75" x14ac:dyDescent="0.25">
      <c r="A40" s="6"/>
      <c r="B40" s="4" t="s">
        <v>137</v>
      </c>
      <c r="C40" s="12">
        <v>3.28</v>
      </c>
    </row>
    <row r="41" spans="1:3" ht="15.75" x14ac:dyDescent="0.25">
      <c r="A41" s="6"/>
      <c r="B41" s="4" t="s">
        <v>22</v>
      </c>
      <c r="C41" s="12"/>
    </row>
    <row r="42" spans="1:3" ht="15.75" x14ac:dyDescent="0.25">
      <c r="A42" s="6"/>
      <c r="B42" s="4" t="s">
        <v>23</v>
      </c>
      <c r="C42" s="12"/>
    </row>
    <row r="43" spans="1:3" ht="15.75" x14ac:dyDescent="0.25">
      <c r="A43" s="6"/>
      <c r="B43" s="4" t="s">
        <v>120</v>
      </c>
      <c r="C43" s="12">
        <v>1.27</v>
      </c>
    </row>
    <row r="44" spans="1:3" ht="15.75" x14ac:dyDescent="0.25">
      <c r="A44" s="6"/>
      <c r="B44" s="4" t="s">
        <v>24</v>
      </c>
      <c r="C44" s="12"/>
    </row>
    <row r="45" spans="1:3" ht="15.75" x14ac:dyDescent="0.25">
      <c r="A45" s="6"/>
      <c r="B45" s="4" t="s">
        <v>129</v>
      </c>
      <c r="C45" s="12">
        <v>0.32</v>
      </c>
    </row>
    <row r="46" spans="1:3" ht="15.75" x14ac:dyDescent="0.25">
      <c r="A46" s="6"/>
      <c r="B46" s="4" t="s">
        <v>25</v>
      </c>
      <c r="C46" s="12"/>
    </row>
    <row r="47" spans="1:3" ht="15.75" x14ac:dyDescent="0.25">
      <c r="A47" s="6"/>
      <c r="B47" s="4" t="s">
        <v>43</v>
      </c>
      <c r="C47" s="12">
        <v>0.87</v>
      </c>
    </row>
    <row r="48" spans="1:3" ht="15.75" x14ac:dyDescent="0.25">
      <c r="A48" s="14" t="s">
        <v>26</v>
      </c>
      <c r="B48" s="5" t="s">
        <v>304</v>
      </c>
      <c r="C48" s="16">
        <v>24.07</v>
      </c>
    </row>
    <row r="49" spans="1:4" ht="15.75" x14ac:dyDescent="0.25">
      <c r="A49" s="14" t="s">
        <v>27</v>
      </c>
      <c r="B49" s="5" t="s">
        <v>305</v>
      </c>
      <c r="C49" s="16">
        <v>266.64</v>
      </c>
    </row>
    <row r="50" spans="1:4" ht="15.75" x14ac:dyDescent="0.25">
      <c r="A50" s="14" t="s">
        <v>28</v>
      </c>
      <c r="B50" s="5" t="s">
        <v>44</v>
      </c>
      <c r="C50" s="16">
        <f>SUM(C16+C31+C48+C49)</f>
        <v>593.15</v>
      </c>
    </row>
    <row r="51" spans="1:4" s="71" customFormat="1" ht="15.75" x14ac:dyDescent="0.25">
      <c r="A51" s="77" t="s">
        <v>29</v>
      </c>
      <c r="B51" s="73" t="s">
        <v>402</v>
      </c>
      <c r="C51" s="111">
        <v>591.29999999999995</v>
      </c>
    </row>
    <row r="52" spans="1:4" ht="15.75" x14ac:dyDescent="0.25">
      <c r="A52" s="77" t="s">
        <v>30</v>
      </c>
      <c r="B52" s="73" t="s">
        <v>389</v>
      </c>
      <c r="C52" s="79">
        <v>182.35</v>
      </c>
    </row>
    <row r="53" spans="1:4" ht="15.75" x14ac:dyDescent="0.25">
      <c r="A53" s="77" t="s">
        <v>34</v>
      </c>
      <c r="B53" s="5" t="s">
        <v>45</v>
      </c>
      <c r="C53" s="16">
        <f>SUM(C50:C52)</f>
        <v>1366.7999999999997</v>
      </c>
    </row>
    <row r="54" spans="1:4" ht="18.75" x14ac:dyDescent="0.3">
      <c r="A54" s="77" t="s">
        <v>35</v>
      </c>
      <c r="B54" s="65" t="s">
        <v>390</v>
      </c>
      <c r="C54" s="66">
        <v>340333.2</v>
      </c>
    </row>
    <row r="55" spans="1:4" ht="15.75" x14ac:dyDescent="0.25">
      <c r="A55" s="14"/>
      <c r="B55" s="5"/>
      <c r="C55" s="16"/>
    </row>
    <row r="56" spans="1:4" ht="18.75" x14ac:dyDescent="0.3">
      <c r="A56" s="6"/>
      <c r="B56" s="67" t="s">
        <v>96</v>
      </c>
      <c r="C56" s="66">
        <f>C54+C55</f>
        <v>340333.2</v>
      </c>
    </row>
    <row r="57" spans="1:4" ht="15.75" x14ac:dyDescent="0.25">
      <c r="A57" s="8"/>
      <c r="C57" s="15"/>
    </row>
    <row r="58" spans="1:4" ht="15.75" x14ac:dyDescent="0.25">
      <c r="A58" s="8"/>
      <c r="B58" s="22" t="s">
        <v>252</v>
      </c>
    </row>
    <row r="59" spans="1:4" ht="15.75" x14ac:dyDescent="0.25">
      <c r="A59" s="8"/>
    </row>
    <row r="60" spans="1:4" ht="15.75" x14ac:dyDescent="0.25">
      <c r="A60" s="14"/>
      <c r="B60" s="5" t="s">
        <v>391</v>
      </c>
      <c r="C60" s="95">
        <v>2.38</v>
      </c>
    </row>
    <row r="61" spans="1:4" s="71" customFormat="1" ht="15.75" x14ac:dyDescent="0.25">
      <c r="A61" s="77"/>
      <c r="B61" s="73" t="s">
        <v>392</v>
      </c>
      <c r="C61" s="96">
        <v>1237.5999999999999</v>
      </c>
    </row>
    <row r="62" spans="1:4" x14ac:dyDescent="0.25">
      <c r="B62" s="63" t="s">
        <v>38</v>
      </c>
      <c r="C62" s="72" t="s">
        <v>159</v>
      </c>
      <c r="D62" s="72" t="s">
        <v>156</v>
      </c>
    </row>
    <row r="63" spans="1:4" x14ac:dyDescent="0.25">
      <c r="B63" s="63" t="s">
        <v>37</v>
      </c>
      <c r="C63" s="72">
        <v>193100</v>
      </c>
      <c r="D63" s="110">
        <v>147233</v>
      </c>
    </row>
    <row r="64" spans="1:4" x14ac:dyDescent="0.25">
      <c r="B64" s="63" t="s">
        <v>71</v>
      </c>
    </row>
    <row r="65" spans="2:3" x14ac:dyDescent="0.25">
      <c r="B65" s="63" t="s">
        <v>102</v>
      </c>
    </row>
    <row r="66" spans="2:3" x14ac:dyDescent="0.25">
      <c r="B66" s="64" t="s">
        <v>104</v>
      </c>
    </row>
    <row r="70" spans="2:3" x14ac:dyDescent="0.25">
      <c r="B70" s="120" t="s">
        <v>86</v>
      </c>
      <c r="C70" s="120"/>
    </row>
  </sheetData>
  <mergeCells count="3">
    <mergeCell ref="B70:C70"/>
    <mergeCell ref="A6:C6"/>
    <mergeCell ref="A7:C7"/>
  </mergeCells>
  <pageMargins left="0.7" right="0.7" top="0.75" bottom="0.75" header="0.3" footer="0.3"/>
  <pageSetup paperSize="9" scale="69" fitToWidth="0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0" workbookViewId="0">
      <selection activeCell="B50" sqref="B50"/>
    </sheetView>
  </sheetViews>
  <sheetFormatPr defaultRowHeight="15" x14ac:dyDescent="0.25"/>
  <cols>
    <col min="2" max="2" width="72.7109375" customWidth="1"/>
    <col min="3" max="3" width="18.7109375" customWidth="1"/>
  </cols>
  <sheetData>
    <row r="1" spans="1:3" ht="15.75" x14ac:dyDescent="0.25">
      <c r="A1" s="8"/>
    </row>
    <row r="2" spans="1:3" ht="15.75" x14ac:dyDescent="0.25">
      <c r="A2" s="8"/>
      <c r="B2" s="36" t="s">
        <v>98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5.75" x14ac:dyDescent="0.25">
      <c r="A5" s="8"/>
      <c r="B5" s="119" t="s">
        <v>72</v>
      </c>
      <c r="C5" s="119"/>
    </row>
    <row r="6" spans="1:3" ht="16.5" thickBot="1" x14ac:dyDescent="0.3">
      <c r="A6" s="8"/>
      <c r="B6" s="119" t="s">
        <v>306</v>
      </c>
      <c r="C6" s="119"/>
    </row>
    <row r="7" spans="1:3" ht="15.75" x14ac:dyDescent="0.25">
      <c r="A7" s="9" t="s">
        <v>2</v>
      </c>
      <c r="B7" s="13" t="s">
        <v>4</v>
      </c>
      <c r="C7" s="2" t="s">
        <v>5</v>
      </c>
    </row>
    <row r="8" spans="1:3" ht="15.75" x14ac:dyDescent="0.25">
      <c r="A8" s="10" t="s">
        <v>3</v>
      </c>
      <c r="B8" s="3"/>
      <c r="C8" s="3"/>
    </row>
    <row r="9" spans="1:3" ht="15.75" x14ac:dyDescent="0.25">
      <c r="A9" s="14" t="s">
        <v>0</v>
      </c>
      <c r="B9" s="5" t="s">
        <v>6</v>
      </c>
      <c r="C9" s="12"/>
    </row>
    <row r="10" spans="1:3" ht="15.75" x14ac:dyDescent="0.25">
      <c r="A10" s="6"/>
      <c r="B10" s="4" t="s">
        <v>73</v>
      </c>
      <c r="C10" s="12"/>
    </row>
    <row r="11" spans="1:3" ht="15.75" x14ac:dyDescent="0.25">
      <c r="A11" s="6"/>
      <c r="B11" s="4" t="s">
        <v>7</v>
      </c>
      <c r="C11" s="12"/>
    </row>
    <row r="12" spans="1:3" ht="15.75" x14ac:dyDescent="0.25">
      <c r="A12" s="6"/>
      <c r="B12" s="4" t="s">
        <v>8</v>
      </c>
      <c r="C12" s="12"/>
    </row>
    <row r="13" spans="1:3" ht="15.75" x14ac:dyDescent="0.25">
      <c r="A13" s="6"/>
      <c r="B13" s="4" t="s">
        <v>74</v>
      </c>
      <c r="C13" s="12"/>
    </row>
    <row r="14" spans="1:3" ht="15.75" x14ac:dyDescent="0.25">
      <c r="A14" s="14" t="s">
        <v>10</v>
      </c>
      <c r="B14" s="5" t="s">
        <v>11</v>
      </c>
      <c r="C14" s="16">
        <v>51.16</v>
      </c>
    </row>
    <row r="15" spans="1:3" ht="15.75" x14ac:dyDescent="0.25">
      <c r="A15" s="6"/>
      <c r="B15" s="4" t="s">
        <v>307</v>
      </c>
      <c r="C15" s="16">
        <v>42.77</v>
      </c>
    </row>
    <row r="16" spans="1:3" ht="15.75" x14ac:dyDescent="0.25">
      <c r="A16" s="6"/>
      <c r="B16" s="4" t="s">
        <v>68</v>
      </c>
      <c r="C16" s="16">
        <v>898.15</v>
      </c>
    </row>
    <row r="17" spans="1:3" ht="15.75" x14ac:dyDescent="0.25">
      <c r="A17" s="6"/>
      <c r="B17" s="4" t="s">
        <v>13</v>
      </c>
      <c r="C17" s="12">
        <v>781</v>
      </c>
    </row>
    <row r="18" spans="1:3" ht="15.75" x14ac:dyDescent="0.25">
      <c r="A18" s="6"/>
      <c r="B18" s="4" t="s">
        <v>14</v>
      </c>
      <c r="C18" s="12">
        <v>117.15</v>
      </c>
    </row>
    <row r="19" spans="1:3" ht="15.75" x14ac:dyDescent="0.25">
      <c r="A19" s="6"/>
      <c r="B19" s="17" t="s">
        <v>110</v>
      </c>
      <c r="C19" s="12">
        <v>117.15</v>
      </c>
    </row>
    <row r="20" spans="1:3" ht="15.75" x14ac:dyDescent="0.25">
      <c r="A20" s="6"/>
      <c r="B20" s="4" t="s">
        <v>75</v>
      </c>
      <c r="C20" s="16">
        <v>8.39</v>
      </c>
    </row>
    <row r="21" spans="1:3" ht="15.75" x14ac:dyDescent="0.25">
      <c r="A21" s="6"/>
      <c r="B21" s="4" t="s">
        <v>310</v>
      </c>
      <c r="C21" s="12">
        <v>5.14</v>
      </c>
    </row>
    <row r="22" spans="1:3" ht="15.75" x14ac:dyDescent="0.25">
      <c r="A22" s="6"/>
      <c r="B22" s="4" t="s">
        <v>308</v>
      </c>
      <c r="C22" s="12">
        <v>2.0499999999999998</v>
      </c>
    </row>
    <row r="23" spans="1:3" ht="15.75" x14ac:dyDescent="0.25">
      <c r="A23" s="6"/>
      <c r="B23" s="4" t="s">
        <v>309</v>
      </c>
      <c r="C23" s="12">
        <v>1.2</v>
      </c>
    </row>
    <row r="24" spans="1:3" ht="15.75" x14ac:dyDescent="0.25">
      <c r="A24" s="14" t="s">
        <v>1</v>
      </c>
      <c r="B24" s="5" t="s">
        <v>18</v>
      </c>
      <c r="C24" s="16">
        <v>64.66</v>
      </c>
    </row>
    <row r="25" spans="1:3" ht="15.75" x14ac:dyDescent="0.25">
      <c r="A25" s="14"/>
      <c r="B25" s="5" t="s">
        <v>64</v>
      </c>
      <c r="C25" s="16">
        <v>61.54</v>
      </c>
    </row>
    <row r="26" spans="1:3" ht="15.75" x14ac:dyDescent="0.25">
      <c r="A26" s="6"/>
      <c r="B26" s="4" t="s">
        <v>311</v>
      </c>
      <c r="C26" s="12">
        <v>57.92</v>
      </c>
    </row>
    <row r="27" spans="1:3" ht="15.75" x14ac:dyDescent="0.25">
      <c r="A27" s="6"/>
      <c r="B27" s="4" t="s">
        <v>312</v>
      </c>
      <c r="C27" s="12">
        <v>3.62</v>
      </c>
    </row>
    <row r="28" spans="1:3" ht="15.75" x14ac:dyDescent="0.25">
      <c r="A28" s="6"/>
      <c r="B28" s="4" t="s">
        <v>19</v>
      </c>
      <c r="C28" s="16">
        <v>3.12</v>
      </c>
    </row>
    <row r="29" spans="1:3" ht="15.75" x14ac:dyDescent="0.25">
      <c r="A29" s="6"/>
      <c r="B29" s="4" t="s">
        <v>20</v>
      </c>
      <c r="C29" s="12"/>
    </row>
    <row r="30" spans="1:3" ht="15.75" x14ac:dyDescent="0.25">
      <c r="A30" s="6"/>
      <c r="B30" s="4" t="s">
        <v>21</v>
      </c>
      <c r="C30" s="12"/>
    </row>
    <row r="31" spans="1:3" ht="15.75" x14ac:dyDescent="0.25">
      <c r="A31" s="6"/>
      <c r="B31" s="4" t="s">
        <v>153</v>
      </c>
      <c r="C31" s="12">
        <v>2.72</v>
      </c>
    </row>
    <row r="32" spans="1:3" ht="15.75" x14ac:dyDescent="0.25">
      <c r="A32" s="6"/>
      <c r="B32" s="4" t="s">
        <v>22</v>
      </c>
      <c r="C32" s="12"/>
    </row>
    <row r="33" spans="1:3" ht="15.75" x14ac:dyDescent="0.25">
      <c r="A33" s="6"/>
      <c r="B33" s="4" t="s">
        <v>23</v>
      </c>
      <c r="C33" s="12"/>
    </row>
    <row r="34" spans="1:3" ht="15.75" x14ac:dyDescent="0.25">
      <c r="A34" s="6"/>
      <c r="B34" s="4" t="s">
        <v>154</v>
      </c>
      <c r="C34" s="12">
        <v>0.19</v>
      </c>
    </row>
    <row r="35" spans="1:3" ht="15.75" x14ac:dyDescent="0.25">
      <c r="A35" s="6"/>
      <c r="B35" s="4" t="s">
        <v>24</v>
      </c>
      <c r="C35" s="12"/>
    </row>
    <row r="36" spans="1:3" ht="15.75" x14ac:dyDescent="0.25">
      <c r="A36" s="6"/>
      <c r="B36" s="4" t="s">
        <v>25</v>
      </c>
      <c r="C36" s="12"/>
    </row>
    <row r="37" spans="1:3" ht="15.75" x14ac:dyDescent="0.25">
      <c r="A37" s="6"/>
      <c r="B37" s="4" t="s">
        <v>77</v>
      </c>
      <c r="C37" s="12">
        <v>0.17</v>
      </c>
    </row>
    <row r="38" spans="1:3" ht="15.75" x14ac:dyDescent="0.25">
      <c r="A38" s="6"/>
      <c r="B38" s="4" t="s">
        <v>78</v>
      </c>
      <c r="C38" s="12">
        <v>0.04</v>
      </c>
    </row>
    <row r="39" spans="1:3" ht="15.75" x14ac:dyDescent="0.25">
      <c r="A39" s="14" t="s">
        <v>26</v>
      </c>
      <c r="B39" s="5" t="s">
        <v>313</v>
      </c>
      <c r="C39" s="16">
        <v>19.399999999999999</v>
      </c>
    </row>
    <row r="40" spans="1:3" ht="15.75" x14ac:dyDescent="0.25">
      <c r="A40" s="14" t="s">
        <v>27</v>
      </c>
      <c r="B40" s="5" t="s">
        <v>314</v>
      </c>
      <c r="C40" s="16">
        <v>61.39</v>
      </c>
    </row>
    <row r="41" spans="1:3" ht="15.75" x14ac:dyDescent="0.25">
      <c r="A41" s="14" t="s">
        <v>28</v>
      </c>
      <c r="B41" s="5" t="s">
        <v>31</v>
      </c>
      <c r="C41" s="16">
        <f>SUM(C14+C24+C39+C40)</f>
        <v>196.61</v>
      </c>
    </row>
    <row r="42" spans="1:3" ht="15.75" x14ac:dyDescent="0.25">
      <c r="A42" s="14"/>
      <c r="B42" s="5"/>
      <c r="C42" s="16"/>
    </row>
    <row r="43" spans="1:3" ht="15.75" x14ac:dyDescent="0.25">
      <c r="A43" s="14" t="s">
        <v>30</v>
      </c>
      <c r="B43" s="5" t="s">
        <v>100</v>
      </c>
      <c r="C43" s="16">
        <v>196.61</v>
      </c>
    </row>
    <row r="44" spans="1:3" ht="15.75" x14ac:dyDescent="0.25">
      <c r="A44" s="14" t="s">
        <v>34</v>
      </c>
      <c r="B44" s="5" t="s">
        <v>315</v>
      </c>
      <c r="C44" s="124">
        <v>28901.67</v>
      </c>
    </row>
    <row r="45" spans="1:3" ht="15.75" x14ac:dyDescent="0.25">
      <c r="A45" s="14"/>
      <c r="B45" s="4"/>
      <c r="C45" s="125"/>
    </row>
    <row r="46" spans="1:3" ht="18.75" x14ac:dyDescent="0.3">
      <c r="A46" s="20"/>
      <c r="B46" s="1"/>
      <c r="C46" s="21"/>
    </row>
    <row r="47" spans="1:3" ht="18.75" x14ac:dyDescent="0.3">
      <c r="A47" s="20"/>
      <c r="B47" s="22" t="s">
        <v>232</v>
      </c>
      <c r="C47" s="21"/>
    </row>
    <row r="48" spans="1:3" ht="18.75" x14ac:dyDescent="0.3">
      <c r="A48" s="20"/>
      <c r="B48" s="1"/>
      <c r="C48" s="21"/>
    </row>
    <row r="49" spans="1:3" ht="18.75" x14ac:dyDescent="0.3">
      <c r="A49" s="20"/>
      <c r="B49" s="23"/>
      <c r="C49" s="21"/>
    </row>
    <row r="50" spans="1:3" ht="18.75" x14ac:dyDescent="0.3">
      <c r="A50" s="20"/>
      <c r="B50" s="23"/>
      <c r="C50" s="21"/>
    </row>
    <row r="51" spans="1:3" ht="15.75" x14ac:dyDescent="0.25">
      <c r="A51" s="20"/>
      <c r="B51" s="120" t="s">
        <v>86</v>
      </c>
      <c r="C51" s="120"/>
    </row>
    <row r="52" spans="1:3" ht="18.75" x14ac:dyDescent="0.3">
      <c r="A52" s="20"/>
      <c r="B52" s="23"/>
      <c r="C52" s="21"/>
    </row>
    <row r="53" spans="1:3" ht="15.75" x14ac:dyDescent="0.25">
      <c r="A53" s="8"/>
      <c r="C53" s="15"/>
    </row>
    <row r="54" spans="1:3" ht="15.75" x14ac:dyDescent="0.25">
      <c r="A54" s="8"/>
      <c r="B54" s="120"/>
      <c r="C54" s="120"/>
    </row>
    <row r="55" spans="1:3" ht="15.75" x14ac:dyDescent="0.25">
      <c r="A55" s="8"/>
    </row>
  </sheetData>
  <mergeCells count="5">
    <mergeCell ref="B54:C54"/>
    <mergeCell ref="B5:C5"/>
    <mergeCell ref="B51:C51"/>
    <mergeCell ref="B6:C6"/>
    <mergeCell ref="C44:C4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B1" workbookViewId="0">
      <selection activeCell="B9" sqref="B9"/>
    </sheetView>
  </sheetViews>
  <sheetFormatPr defaultRowHeight="15" x14ac:dyDescent="0.25"/>
  <cols>
    <col min="2" max="2" width="77.85546875" customWidth="1"/>
    <col min="3" max="3" width="17.5703125" customWidth="1"/>
  </cols>
  <sheetData>
    <row r="1" spans="1:4" ht="15.75" x14ac:dyDescent="0.25">
      <c r="A1" s="8"/>
      <c r="B1" s="19" t="s">
        <v>32</v>
      </c>
    </row>
    <row r="2" spans="1:4" ht="15.75" x14ac:dyDescent="0.25">
      <c r="A2" s="8"/>
      <c r="B2" s="7"/>
      <c r="C2" s="62"/>
    </row>
    <row r="3" spans="1:4" ht="18.75" x14ac:dyDescent="0.3">
      <c r="A3" s="8"/>
      <c r="B3" s="18" t="s">
        <v>33</v>
      </c>
    </row>
    <row r="4" spans="1:4" ht="16.5" thickBot="1" x14ac:dyDescent="0.3">
      <c r="A4" s="8"/>
      <c r="B4" s="32" t="s">
        <v>59</v>
      </c>
      <c r="C4" s="32" t="s">
        <v>354</v>
      </c>
    </row>
    <row r="5" spans="1:4" ht="15.75" x14ac:dyDescent="0.25">
      <c r="A5" s="9" t="s">
        <v>2</v>
      </c>
      <c r="B5" s="33" t="s">
        <v>4</v>
      </c>
      <c r="C5" s="2" t="s">
        <v>5</v>
      </c>
    </row>
    <row r="6" spans="1:4" ht="15.75" x14ac:dyDescent="0.25">
      <c r="A6" s="10" t="s">
        <v>3</v>
      </c>
      <c r="B6" s="3"/>
      <c r="C6" s="3"/>
    </row>
    <row r="7" spans="1:4" ht="15.75" x14ac:dyDescent="0.25">
      <c r="A7" s="14" t="s">
        <v>0</v>
      </c>
      <c r="B7" s="5" t="s">
        <v>6</v>
      </c>
      <c r="C7" s="12"/>
    </row>
    <row r="8" spans="1:4" ht="15.75" x14ac:dyDescent="0.25">
      <c r="A8" s="6"/>
      <c r="B8" s="4" t="s">
        <v>62</v>
      </c>
      <c r="C8" s="12"/>
    </row>
    <row r="9" spans="1:4" ht="15.75" x14ac:dyDescent="0.25">
      <c r="A9" s="6"/>
      <c r="B9" s="4" t="s">
        <v>7</v>
      </c>
      <c r="C9" s="12"/>
    </row>
    <row r="10" spans="1:4" ht="15.75" x14ac:dyDescent="0.25">
      <c r="A10" s="6"/>
      <c r="B10" s="4" t="s">
        <v>8</v>
      </c>
      <c r="C10" s="12"/>
    </row>
    <row r="11" spans="1:4" ht="15.75" x14ac:dyDescent="0.25">
      <c r="A11" s="6"/>
      <c r="B11" s="4" t="s">
        <v>63</v>
      </c>
      <c r="C11" s="12"/>
    </row>
    <row r="12" spans="1:4" ht="15.75" x14ac:dyDescent="0.25">
      <c r="A12" s="14" t="s">
        <v>10</v>
      </c>
      <c r="B12" s="5" t="s">
        <v>11</v>
      </c>
      <c r="C12" s="16">
        <v>63.54</v>
      </c>
      <c r="D12" s="62"/>
    </row>
    <row r="13" spans="1:4" ht="15.75" x14ac:dyDescent="0.25">
      <c r="A13" s="6"/>
      <c r="B13" s="4" t="s">
        <v>345</v>
      </c>
      <c r="C13" s="16">
        <v>53.12</v>
      </c>
    </row>
    <row r="14" spans="1:4" ht="15.75" x14ac:dyDescent="0.25">
      <c r="A14" s="6"/>
      <c r="B14" s="4" t="s">
        <v>68</v>
      </c>
      <c r="C14" s="16">
        <v>1115.5</v>
      </c>
    </row>
    <row r="15" spans="1:4" ht="15.75" x14ac:dyDescent="0.25">
      <c r="A15" s="6"/>
      <c r="B15" s="4" t="s">
        <v>13</v>
      </c>
      <c r="C15" s="12">
        <v>970</v>
      </c>
    </row>
    <row r="16" spans="1:4" ht="15.75" x14ac:dyDescent="0.25">
      <c r="A16" s="6"/>
      <c r="B16" s="4" t="s">
        <v>14</v>
      </c>
      <c r="C16" s="12">
        <v>145.5</v>
      </c>
    </row>
    <row r="17" spans="1:4" ht="15.75" x14ac:dyDescent="0.25">
      <c r="A17" s="6"/>
      <c r="B17" s="17" t="s">
        <v>69</v>
      </c>
      <c r="C17" s="12">
        <v>145.5</v>
      </c>
    </row>
    <row r="18" spans="1:4" ht="15.75" x14ac:dyDescent="0.25">
      <c r="A18" s="6"/>
      <c r="B18" s="4" t="s">
        <v>75</v>
      </c>
      <c r="C18" s="16">
        <v>10.42</v>
      </c>
    </row>
    <row r="19" spans="1:4" ht="15.75" x14ac:dyDescent="0.25">
      <c r="A19" s="6"/>
      <c r="B19" s="4" t="s">
        <v>346</v>
      </c>
      <c r="C19" s="12">
        <v>6.38</v>
      </c>
    </row>
    <row r="20" spans="1:4" ht="15.75" x14ac:dyDescent="0.25">
      <c r="A20" s="6"/>
      <c r="B20" s="4" t="s">
        <v>347</v>
      </c>
      <c r="C20" s="12">
        <v>2.5499999999999998</v>
      </c>
    </row>
    <row r="21" spans="1:4" ht="15.75" x14ac:dyDescent="0.25">
      <c r="A21" s="6"/>
      <c r="B21" s="4" t="s">
        <v>348</v>
      </c>
      <c r="C21" s="12">
        <v>1.49</v>
      </c>
    </row>
    <row r="22" spans="1:4" ht="15.75" x14ac:dyDescent="0.25">
      <c r="A22" s="14" t="s">
        <v>1</v>
      </c>
      <c r="B22" s="5" t="s">
        <v>18</v>
      </c>
      <c r="C22" s="16">
        <v>111.81</v>
      </c>
      <c r="D22" s="62"/>
    </row>
    <row r="23" spans="1:4" ht="15.75" x14ac:dyDescent="0.25">
      <c r="A23" s="6"/>
      <c r="B23" s="4" t="s">
        <v>350</v>
      </c>
      <c r="C23" s="16">
        <v>94.12</v>
      </c>
      <c r="D23" s="62"/>
    </row>
    <row r="24" spans="1:4" ht="15.75" x14ac:dyDescent="0.25">
      <c r="A24" s="6"/>
      <c r="B24" s="4" t="s">
        <v>19</v>
      </c>
      <c r="C24" s="16">
        <v>17.690000000000001</v>
      </c>
      <c r="D24" s="62"/>
    </row>
    <row r="25" spans="1:4" ht="15.75" x14ac:dyDescent="0.25">
      <c r="A25" s="6"/>
      <c r="B25" s="4" t="s">
        <v>51</v>
      </c>
      <c r="C25" s="16"/>
      <c r="D25" s="62"/>
    </row>
    <row r="26" spans="1:4" ht="15.75" x14ac:dyDescent="0.25">
      <c r="A26" s="6"/>
      <c r="B26" s="27" t="s">
        <v>52</v>
      </c>
      <c r="C26" s="25">
        <v>0.48</v>
      </c>
      <c r="D26" s="62"/>
    </row>
    <row r="27" spans="1:4" ht="15.75" x14ac:dyDescent="0.25">
      <c r="A27" s="6"/>
      <c r="B27" s="4" t="s">
        <v>53</v>
      </c>
      <c r="C27" s="12"/>
      <c r="D27" s="62"/>
    </row>
    <row r="28" spans="1:4" ht="15.75" x14ac:dyDescent="0.25">
      <c r="A28" s="6"/>
      <c r="B28" s="4" t="s">
        <v>141</v>
      </c>
      <c r="C28" s="12">
        <v>16.64</v>
      </c>
      <c r="D28" s="62"/>
    </row>
    <row r="29" spans="1:4" ht="15.75" x14ac:dyDescent="0.25">
      <c r="A29" s="6"/>
      <c r="B29" s="4" t="s">
        <v>56</v>
      </c>
      <c r="C29" s="12"/>
      <c r="D29" s="62"/>
    </row>
    <row r="30" spans="1:4" ht="15.75" x14ac:dyDescent="0.25">
      <c r="A30" s="6"/>
      <c r="B30" s="26" t="s">
        <v>142</v>
      </c>
      <c r="C30" s="12">
        <v>0.56999999999999995</v>
      </c>
      <c r="D30" s="62"/>
    </row>
    <row r="31" spans="1:4" ht="15.75" x14ac:dyDescent="0.25">
      <c r="A31" s="14" t="s">
        <v>26</v>
      </c>
      <c r="B31" s="5" t="s">
        <v>351</v>
      </c>
      <c r="C31" s="16">
        <v>33.54</v>
      </c>
      <c r="D31" s="62"/>
    </row>
    <row r="32" spans="1:4" ht="15.75" x14ac:dyDescent="0.25">
      <c r="A32" s="14" t="s">
        <v>27</v>
      </c>
      <c r="B32" s="5" t="s">
        <v>349</v>
      </c>
      <c r="C32" s="16">
        <v>76.25</v>
      </c>
      <c r="D32" s="62"/>
    </row>
    <row r="33" spans="1:5" ht="15.75" x14ac:dyDescent="0.25">
      <c r="A33" s="14" t="s">
        <v>28</v>
      </c>
      <c r="B33" s="5" t="s">
        <v>31</v>
      </c>
      <c r="C33" s="16">
        <v>285.14</v>
      </c>
      <c r="D33" s="62"/>
    </row>
    <row r="34" spans="1:5" ht="15.75" x14ac:dyDescent="0.25">
      <c r="A34" s="14" t="s">
        <v>29</v>
      </c>
      <c r="B34" s="5" t="s">
        <v>352</v>
      </c>
      <c r="C34" s="16">
        <v>71.28</v>
      </c>
    </row>
    <row r="35" spans="1:5" ht="15.75" x14ac:dyDescent="0.25">
      <c r="A35" s="14" t="s">
        <v>30</v>
      </c>
      <c r="B35" s="5" t="s">
        <v>353</v>
      </c>
      <c r="C35" s="16">
        <v>35927.64</v>
      </c>
    </row>
    <row r="36" spans="1:5" ht="15.75" x14ac:dyDescent="0.25">
      <c r="A36" s="14"/>
      <c r="B36" s="44"/>
      <c r="C36" s="12"/>
    </row>
    <row r="37" spans="1:5" ht="15.75" x14ac:dyDescent="0.25">
      <c r="A37" s="8"/>
      <c r="B37" s="45" t="s">
        <v>122</v>
      </c>
      <c r="C37" s="15"/>
    </row>
    <row r="38" spans="1:5" ht="15.75" x14ac:dyDescent="0.25">
      <c r="A38" s="8"/>
      <c r="B38" s="46"/>
    </row>
    <row r="39" spans="1:5" ht="15.75" x14ac:dyDescent="0.25">
      <c r="A39" s="8"/>
    </row>
    <row r="40" spans="1:5" ht="15.75" x14ac:dyDescent="0.25">
      <c r="A40" s="8"/>
      <c r="B40" s="120" t="s">
        <v>86</v>
      </c>
      <c r="C40" s="120"/>
    </row>
    <row r="41" spans="1:5" ht="15.75" x14ac:dyDescent="0.25">
      <c r="A41" s="8"/>
    </row>
    <row r="43" spans="1:5" x14ac:dyDescent="0.25">
      <c r="B43" t="s">
        <v>167</v>
      </c>
      <c r="C43">
        <v>48</v>
      </c>
      <c r="D43">
        <v>71.28</v>
      </c>
      <c r="E43">
        <f>SUM(C43*D42:D43)</f>
        <v>3421.44</v>
      </c>
    </row>
    <row r="45" spans="1:5" x14ac:dyDescent="0.25">
      <c r="B45" t="s">
        <v>168</v>
      </c>
      <c r="C45">
        <v>24</v>
      </c>
      <c r="D45" s="71">
        <v>71.28</v>
      </c>
      <c r="E45" s="71">
        <f>SUM(C45*D44:D45)</f>
        <v>1710.72</v>
      </c>
    </row>
    <row r="46" spans="1:5" x14ac:dyDescent="0.25">
      <c r="D46" s="71"/>
    </row>
    <row r="47" spans="1:5" x14ac:dyDescent="0.25">
      <c r="B47" t="s">
        <v>169</v>
      </c>
      <c r="C47">
        <v>24</v>
      </c>
      <c r="D47" s="71">
        <v>71.28</v>
      </c>
      <c r="E47" s="71">
        <f t="shared" ref="E47" si="0">SUM(C47*D46:D47)</f>
        <v>1710.72</v>
      </c>
    </row>
    <row r="48" spans="1:5" x14ac:dyDescent="0.25">
      <c r="D48" s="71"/>
      <c r="E48" s="71">
        <f t="shared" ref="E48" si="1">SUM(C48*D47:D48)</f>
        <v>0</v>
      </c>
    </row>
    <row r="49" spans="2:5" x14ac:dyDescent="0.25">
      <c r="B49" t="s">
        <v>170</v>
      </c>
      <c r="C49">
        <v>16</v>
      </c>
      <c r="D49" s="71">
        <v>71.28</v>
      </c>
      <c r="E49" s="71">
        <f t="shared" ref="E49" si="2">SUM(C49*D48:D49)</f>
        <v>1140.48</v>
      </c>
    </row>
    <row r="50" spans="2:5" x14ac:dyDescent="0.25">
      <c r="D50" s="71"/>
      <c r="E50" s="71">
        <f t="shared" ref="E50" si="3">SUM(C50*D49:D50)</f>
        <v>0</v>
      </c>
    </row>
    <row r="51" spans="2:5" x14ac:dyDescent="0.25">
      <c r="B51" t="s">
        <v>171</v>
      </c>
      <c r="C51">
        <v>48</v>
      </c>
      <c r="D51" s="71">
        <v>71.28</v>
      </c>
      <c r="E51" s="71">
        <f t="shared" ref="E51" si="4">SUM(C51*D50:D51)</f>
        <v>3421.44</v>
      </c>
    </row>
    <row r="52" spans="2:5" x14ac:dyDescent="0.25">
      <c r="D52" s="71"/>
      <c r="E52" s="71">
        <f t="shared" ref="E52" si="5">SUM(C52*D51:D52)</f>
        <v>0</v>
      </c>
    </row>
    <row r="53" spans="2:5" x14ac:dyDescent="0.25">
      <c r="B53" t="s">
        <v>172</v>
      </c>
      <c r="C53">
        <v>32</v>
      </c>
      <c r="D53" s="71">
        <v>71.28</v>
      </c>
      <c r="E53" s="71">
        <f t="shared" ref="E53" si="6">SUM(C53*D52:D53)</f>
        <v>2280.96</v>
      </c>
    </row>
    <row r="54" spans="2:5" x14ac:dyDescent="0.25">
      <c r="D54" s="71"/>
      <c r="E54" s="71">
        <f t="shared" ref="E54" si="7">SUM(C54*D53:D54)</f>
        <v>0</v>
      </c>
    </row>
    <row r="55" spans="2:5" x14ac:dyDescent="0.25">
      <c r="B55" t="s">
        <v>173</v>
      </c>
      <c r="C55">
        <v>48</v>
      </c>
      <c r="D55" s="71">
        <v>71.28</v>
      </c>
      <c r="E55" s="71">
        <f t="shared" ref="E55" si="8">SUM(C55*D54:D55)</f>
        <v>3421.44</v>
      </c>
    </row>
    <row r="56" spans="2:5" x14ac:dyDescent="0.25">
      <c r="D56" s="71"/>
      <c r="E56" s="71">
        <f t="shared" ref="E56" si="9">SUM(C56*D55:D56)</f>
        <v>0</v>
      </c>
    </row>
    <row r="57" spans="2:5" x14ac:dyDescent="0.25">
      <c r="B57" t="s">
        <v>174</v>
      </c>
      <c r="C57">
        <v>32</v>
      </c>
      <c r="D57" s="71">
        <v>71.28</v>
      </c>
      <c r="E57" s="71">
        <f t="shared" ref="E57" si="10">SUM(C57*D56:D57)</f>
        <v>2280.96</v>
      </c>
    </row>
    <row r="58" spans="2:5" x14ac:dyDescent="0.25">
      <c r="D58" s="71"/>
      <c r="E58" s="71">
        <f t="shared" ref="E58" si="11">SUM(C58*D57:D58)</f>
        <v>0</v>
      </c>
    </row>
    <row r="59" spans="2:5" x14ac:dyDescent="0.25">
      <c r="B59" t="s">
        <v>175</v>
      </c>
      <c r="C59">
        <v>16</v>
      </c>
      <c r="D59" s="71">
        <v>71.28</v>
      </c>
      <c r="E59" s="71">
        <f t="shared" ref="E59" si="12">SUM(C59*D58:D59)</f>
        <v>1140.48</v>
      </c>
    </row>
    <row r="60" spans="2:5" x14ac:dyDescent="0.25">
      <c r="D60" s="71"/>
      <c r="E60" s="71">
        <f t="shared" ref="E60" si="13">SUM(C60*D59:D60)</f>
        <v>0</v>
      </c>
    </row>
    <row r="61" spans="2:5" x14ac:dyDescent="0.25">
      <c r="B61" t="s">
        <v>176</v>
      </c>
      <c r="C61">
        <v>48</v>
      </c>
      <c r="D61" s="71">
        <v>71.28</v>
      </c>
      <c r="E61" s="71">
        <f t="shared" ref="E61" si="14">SUM(C61*D60:D61)</f>
        <v>3421.44</v>
      </c>
    </row>
    <row r="62" spans="2:5" x14ac:dyDescent="0.25">
      <c r="D62" s="71"/>
      <c r="E62" s="71"/>
    </row>
    <row r="63" spans="2:5" x14ac:dyDescent="0.25">
      <c r="B63" t="s">
        <v>177</v>
      </c>
      <c r="C63">
        <v>16</v>
      </c>
      <c r="D63" s="71">
        <v>71.28</v>
      </c>
      <c r="E63" s="71">
        <f t="shared" ref="E63" si="15">SUM(C63*D62:D63)</f>
        <v>1140.48</v>
      </c>
    </row>
    <row r="64" spans="2:5" x14ac:dyDescent="0.25">
      <c r="D64" s="71"/>
      <c r="E64" s="71">
        <f t="shared" ref="E64" si="16">SUM(C64*D63:D64)</f>
        <v>0</v>
      </c>
    </row>
    <row r="65" spans="2:5" x14ac:dyDescent="0.25">
      <c r="B65" t="s">
        <v>178</v>
      </c>
      <c r="C65">
        <v>16</v>
      </c>
      <c r="D65" s="71">
        <v>71.28</v>
      </c>
      <c r="E65" s="71">
        <f t="shared" ref="E65" si="17">SUM(C65*D64:D65)</f>
        <v>1140.48</v>
      </c>
    </row>
    <row r="66" spans="2:5" x14ac:dyDescent="0.25">
      <c r="D66" s="71"/>
      <c r="E66" s="71">
        <f t="shared" ref="E66" si="18">SUM(C66*D65:D66)</f>
        <v>0</v>
      </c>
    </row>
    <row r="67" spans="2:5" x14ac:dyDescent="0.25">
      <c r="B67" t="s">
        <v>179</v>
      </c>
      <c r="C67">
        <v>24</v>
      </c>
      <c r="D67" s="71">
        <v>71.28</v>
      </c>
      <c r="E67" s="71">
        <f t="shared" ref="E67" si="19">SUM(C67*D66:D67)</f>
        <v>1710.72</v>
      </c>
    </row>
    <row r="68" spans="2:5" x14ac:dyDescent="0.25">
      <c r="D68" s="71"/>
      <c r="E68" s="71">
        <f t="shared" ref="E68" si="20">SUM(C68*D67:D68)</f>
        <v>0</v>
      </c>
    </row>
    <row r="69" spans="2:5" x14ac:dyDescent="0.25">
      <c r="B69" t="s">
        <v>180</v>
      </c>
      <c r="C69">
        <v>88</v>
      </c>
      <c r="D69" s="71">
        <v>71.28</v>
      </c>
      <c r="E69" s="71">
        <f>C69*D69</f>
        <v>6272.64</v>
      </c>
    </row>
    <row r="70" spans="2:5" x14ac:dyDescent="0.25">
      <c r="D70" s="71"/>
    </row>
    <row r="71" spans="2:5" x14ac:dyDescent="0.25">
      <c r="B71" t="s">
        <v>166</v>
      </c>
      <c r="C71">
        <v>24</v>
      </c>
      <c r="D71" s="71">
        <v>71.28</v>
      </c>
      <c r="E71" s="71">
        <f t="shared" ref="E71" si="21">SUM(C71*D70:D71)</f>
        <v>1710.72</v>
      </c>
    </row>
    <row r="73" spans="2:5" x14ac:dyDescent="0.25">
      <c r="E73">
        <f>SUM(E43:E71)</f>
        <v>35925.120000000003</v>
      </c>
    </row>
  </sheetData>
  <mergeCells count="1">
    <mergeCell ref="B40:C40"/>
  </mergeCells>
  <pageMargins left="0.7" right="0.7" top="0.75" bottom="0.75" header="0.3" footer="0.3"/>
  <pageSetup paperSize="9" scale="83" fitToHeight="0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30" zoomScaleNormal="100" workbookViewId="0">
      <selection activeCell="L37" sqref="L37"/>
    </sheetView>
  </sheetViews>
  <sheetFormatPr defaultRowHeight="15" x14ac:dyDescent="0.25"/>
  <cols>
    <col min="2" max="2" width="9.85546875" bestFit="1" customWidth="1"/>
    <col min="8" max="8" width="14" customWidth="1"/>
    <col min="9" max="9" width="12.42578125" customWidth="1"/>
    <col min="10" max="10" width="12" customWidth="1"/>
    <col min="13" max="13" width="10.28515625" customWidth="1"/>
  </cols>
  <sheetData>
    <row r="1" spans="1:13" hidden="1" x14ac:dyDescent="0.25"/>
    <row r="3" spans="1:13" ht="15.75" x14ac:dyDescent="0.25">
      <c r="A3" s="127" t="s">
        <v>103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3" ht="15.75" hidden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3" ht="15.75" x14ac:dyDescent="0.25">
      <c r="A5" s="128" t="s">
        <v>355</v>
      </c>
      <c r="B5" s="128"/>
      <c r="C5" s="128"/>
      <c r="D5" s="128"/>
      <c r="E5" s="128"/>
      <c r="F5" s="128"/>
      <c r="G5" s="128"/>
      <c r="H5" s="128"/>
      <c r="I5" s="128"/>
      <c r="J5" s="41"/>
    </row>
    <row r="6" spans="1:13" ht="15.75" x14ac:dyDescent="0.25">
      <c r="A6" s="128" t="s">
        <v>79</v>
      </c>
      <c r="B6" s="128"/>
      <c r="C6" s="128"/>
      <c r="D6" s="128"/>
      <c r="E6" s="128"/>
      <c r="F6" s="128"/>
      <c r="G6" s="128"/>
      <c r="H6" s="128"/>
      <c r="I6" s="128"/>
      <c r="J6" s="41"/>
    </row>
    <row r="7" spans="1:13" hidden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3" hidden="1" x14ac:dyDescent="0.25"/>
    <row r="9" spans="1:13" ht="18.75" x14ac:dyDescent="0.3">
      <c r="A9" s="129" t="s">
        <v>393</v>
      </c>
      <c r="B9" s="129"/>
      <c r="C9" s="129"/>
      <c r="D9" s="129"/>
      <c r="E9" s="129"/>
      <c r="F9" s="129"/>
      <c r="G9" s="129"/>
      <c r="H9" s="129"/>
      <c r="I9" s="126">
        <v>680666</v>
      </c>
      <c r="J9" s="126"/>
      <c r="M9" s="85"/>
    </row>
    <row r="10" spans="1:13" ht="18.75" x14ac:dyDescent="0.3">
      <c r="A10" s="129" t="s">
        <v>192</v>
      </c>
      <c r="B10" s="129"/>
      <c r="C10" s="129"/>
      <c r="D10" s="129"/>
      <c r="E10" s="129"/>
      <c r="F10" s="129"/>
      <c r="G10" s="129"/>
      <c r="H10" s="129"/>
      <c r="I10" s="126">
        <v>70720</v>
      </c>
      <c r="J10" s="126"/>
    </row>
    <row r="11" spans="1:13" ht="18.75" x14ac:dyDescent="0.3">
      <c r="A11" s="83" t="s">
        <v>111</v>
      </c>
      <c r="B11" s="52"/>
      <c r="C11" s="52"/>
      <c r="D11" s="52"/>
      <c r="E11" s="52"/>
      <c r="F11" s="52"/>
      <c r="G11" s="52"/>
      <c r="H11" s="52"/>
      <c r="I11" s="53"/>
      <c r="J11" s="54">
        <v>10560</v>
      </c>
    </row>
    <row r="12" spans="1:13" ht="18.75" x14ac:dyDescent="0.3">
      <c r="A12" s="83" t="s">
        <v>112</v>
      </c>
      <c r="B12" s="52"/>
      <c r="C12" s="52"/>
      <c r="D12" s="52"/>
      <c r="E12" s="52"/>
      <c r="F12" s="52"/>
      <c r="G12" s="52"/>
      <c r="H12" s="52"/>
      <c r="I12" s="53"/>
      <c r="J12" s="54">
        <v>24288</v>
      </c>
    </row>
    <row r="13" spans="1:13" ht="18.75" x14ac:dyDescent="0.3">
      <c r="A13" s="83" t="s">
        <v>193</v>
      </c>
      <c r="B13" s="52"/>
      <c r="C13" s="52"/>
      <c r="D13" s="52"/>
      <c r="E13" s="52"/>
      <c r="F13" s="52"/>
      <c r="G13" s="52"/>
      <c r="H13" s="52"/>
      <c r="I13" s="53"/>
      <c r="J13" s="54">
        <v>14752</v>
      </c>
    </row>
    <row r="14" spans="1:13" ht="18.75" x14ac:dyDescent="0.3">
      <c r="A14" s="83" t="s">
        <v>194</v>
      </c>
      <c r="B14" s="52"/>
      <c r="C14" s="52"/>
      <c r="D14" s="52"/>
      <c r="E14" s="52"/>
      <c r="F14" s="52"/>
      <c r="G14" s="52"/>
      <c r="H14" s="52"/>
      <c r="I14" s="53"/>
      <c r="J14" s="54">
        <v>21120</v>
      </c>
    </row>
    <row r="15" spans="1:13" ht="18.75" x14ac:dyDescent="0.3">
      <c r="A15" s="129" t="s">
        <v>195</v>
      </c>
      <c r="B15" s="129"/>
      <c r="C15" s="129"/>
      <c r="D15" s="129"/>
      <c r="E15" s="129"/>
      <c r="F15" s="129"/>
      <c r="G15" s="129"/>
      <c r="H15" s="129"/>
      <c r="I15" s="126">
        <v>71576</v>
      </c>
      <c r="J15" s="126"/>
    </row>
    <row r="16" spans="1:13" ht="18.75" x14ac:dyDescent="0.3">
      <c r="A16" s="129" t="s">
        <v>196</v>
      </c>
      <c r="B16" s="129"/>
      <c r="C16" s="129"/>
      <c r="D16" s="129"/>
      <c r="E16" s="129"/>
      <c r="F16" s="129"/>
      <c r="G16" s="129"/>
      <c r="H16" s="129"/>
      <c r="I16" s="126">
        <v>73424</v>
      </c>
      <c r="J16" s="126"/>
    </row>
    <row r="17" spans="1:10" ht="18.75" x14ac:dyDescent="0.3">
      <c r="A17" s="129" t="s">
        <v>210</v>
      </c>
      <c r="B17" s="129"/>
      <c r="C17" s="129"/>
      <c r="D17" s="129"/>
      <c r="E17" s="129"/>
      <c r="F17" s="129"/>
      <c r="G17" s="129"/>
      <c r="H17" s="129"/>
      <c r="I17" s="126">
        <v>76849</v>
      </c>
      <c r="J17" s="126"/>
    </row>
    <row r="18" spans="1:10" ht="18.75" x14ac:dyDescent="0.3">
      <c r="A18" s="83" t="s">
        <v>212</v>
      </c>
      <c r="B18" s="98"/>
      <c r="C18" s="98"/>
      <c r="D18" s="98"/>
      <c r="E18" s="98"/>
      <c r="F18" s="98"/>
      <c r="G18" s="98"/>
      <c r="H18" s="98"/>
      <c r="I18" s="54"/>
      <c r="J18" s="54">
        <v>46931</v>
      </c>
    </row>
    <row r="19" spans="1:10" ht="18.75" x14ac:dyDescent="0.3">
      <c r="A19" s="83" t="s">
        <v>211</v>
      </c>
      <c r="B19" s="52"/>
      <c r="C19" s="52"/>
      <c r="D19" s="52"/>
      <c r="E19" s="52"/>
      <c r="F19" s="52"/>
      <c r="G19" s="52"/>
      <c r="H19" s="52"/>
      <c r="I19" s="54"/>
      <c r="J19" s="54">
        <v>29918</v>
      </c>
    </row>
    <row r="20" spans="1:10" ht="18.75" x14ac:dyDescent="0.3">
      <c r="A20" s="129" t="s">
        <v>197</v>
      </c>
      <c r="B20" s="129"/>
      <c r="C20" s="129"/>
      <c r="D20" s="129"/>
      <c r="E20" s="129"/>
      <c r="F20" s="129"/>
      <c r="G20" s="129"/>
      <c r="H20" s="129"/>
      <c r="I20" s="126">
        <v>76868</v>
      </c>
      <c r="J20" s="126"/>
    </row>
    <row r="21" spans="1:10" s="71" customFormat="1" ht="18.75" x14ac:dyDescent="0.3">
      <c r="A21" s="83" t="s">
        <v>198</v>
      </c>
      <c r="B21" s="98"/>
      <c r="C21" s="98"/>
      <c r="D21" s="98"/>
      <c r="E21" s="98"/>
      <c r="F21" s="98"/>
      <c r="G21" s="98"/>
      <c r="H21" s="98"/>
      <c r="I21" s="99"/>
      <c r="J21" s="54">
        <v>33636</v>
      </c>
    </row>
    <row r="22" spans="1:10" s="71" customFormat="1" ht="18.75" x14ac:dyDescent="0.3">
      <c r="A22" s="83" t="s">
        <v>199</v>
      </c>
      <c r="B22" s="98"/>
      <c r="C22" s="98"/>
      <c r="D22" s="98"/>
      <c r="E22" s="98"/>
      <c r="F22" s="98"/>
      <c r="G22" s="98"/>
      <c r="H22" s="98"/>
      <c r="I22" s="99"/>
      <c r="J22" s="54">
        <v>43236</v>
      </c>
    </row>
    <row r="23" spans="1:10" ht="18.75" x14ac:dyDescent="0.3">
      <c r="A23" s="129" t="s">
        <v>200</v>
      </c>
      <c r="B23" s="129"/>
      <c r="C23" s="129"/>
      <c r="D23" s="129"/>
      <c r="E23" s="129"/>
      <c r="F23" s="129"/>
      <c r="G23" s="129"/>
      <c r="H23" s="129"/>
      <c r="I23" s="126">
        <v>69236</v>
      </c>
      <c r="J23" s="126"/>
    </row>
    <row r="24" spans="1:10" ht="18.75" x14ac:dyDescent="0.3">
      <c r="A24" s="83" t="s">
        <v>201</v>
      </c>
      <c r="B24" s="52"/>
      <c r="C24" s="52"/>
      <c r="D24" s="52"/>
      <c r="E24" s="52"/>
      <c r="F24" s="52"/>
      <c r="G24" s="52"/>
      <c r="H24" s="52"/>
      <c r="I24" s="55"/>
      <c r="J24" s="54">
        <v>14366</v>
      </c>
    </row>
    <row r="25" spans="1:10" ht="18.75" x14ac:dyDescent="0.3">
      <c r="A25" s="83" t="s">
        <v>202</v>
      </c>
      <c r="B25" s="52"/>
      <c r="C25" s="52"/>
      <c r="D25" s="52"/>
      <c r="E25" s="52"/>
      <c r="F25" s="52"/>
      <c r="G25" s="52"/>
      <c r="H25" s="52"/>
      <c r="I25" s="55"/>
      <c r="J25" s="54">
        <v>18284</v>
      </c>
    </row>
    <row r="26" spans="1:10" ht="18.75" x14ac:dyDescent="0.3">
      <c r="A26" s="83" t="s">
        <v>203</v>
      </c>
      <c r="B26" s="52"/>
      <c r="C26" s="52"/>
      <c r="D26" s="52"/>
      <c r="E26" s="52"/>
      <c r="F26" s="52"/>
      <c r="G26" s="52"/>
      <c r="H26" s="52"/>
      <c r="I26" s="55"/>
      <c r="J26" s="54">
        <v>13078</v>
      </c>
    </row>
    <row r="27" spans="1:10" ht="18.75" x14ac:dyDescent="0.3">
      <c r="A27" s="83" t="s">
        <v>204</v>
      </c>
      <c r="B27" s="52"/>
      <c r="C27" s="52"/>
      <c r="D27" s="52"/>
      <c r="E27" s="52"/>
      <c r="F27" s="52"/>
      <c r="G27" s="52"/>
      <c r="H27" s="52"/>
      <c r="I27" s="55"/>
      <c r="J27" s="54">
        <v>23508</v>
      </c>
    </row>
    <row r="28" spans="1:10" ht="18.75" x14ac:dyDescent="0.3">
      <c r="A28" s="129" t="s">
        <v>356</v>
      </c>
      <c r="B28" s="129"/>
      <c r="C28" s="129"/>
      <c r="D28" s="129"/>
      <c r="E28" s="129"/>
      <c r="F28" s="129"/>
      <c r="G28" s="129"/>
      <c r="H28" s="129"/>
      <c r="I28" s="126">
        <v>72092</v>
      </c>
      <c r="J28" s="126"/>
    </row>
    <row r="29" spans="1:10" ht="18.75" x14ac:dyDescent="0.3">
      <c r="A29" s="129" t="s">
        <v>205</v>
      </c>
      <c r="B29" s="129"/>
      <c r="C29" s="129"/>
      <c r="D29" s="129"/>
      <c r="E29" s="129"/>
      <c r="F29" s="129"/>
      <c r="G29" s="129"/>
      <c r="H29" s="129"/>
      <c r="I29" s="126">
        <v>35928</v>
      </c>
      <c r="J29" s="126"/>
    </row>
    <row r="30" spans="1:10" ht="18.75" x14ac:dyDescent="0.3">
      <c r="A30" s="43" t="s">
        <v>206</v>
      </c>
      <c r="B30" s="43"/>
      <c r="C30" s="43"/>
      <c r="D30" s="43"/>
      <c r="E30" s="43"/>
      <c r="F30" s="43"/>
      <c r="G30" s="43"/>
      <c r="H30" s="43"/>
      <c r="I30" s="126">
        <v>38819</v>
      </c>
      <c r="J30" s="126"/>
    </row>
    <row r="31" spans="1:10" ht="18.75" x14ac:dyDescent="0.3">
      <c r="A31" s="43" t="s">
        <v>207</v>
      </c>
      <c r="B31" s="43"/>
      <c r="C31" s="43"/>
      <c r="D31" s="43"/>
      <c r="E31" s="43"/>
      <c r="F31" s="43"/>
      <c r="G31" s="43"/>
      <c r="H31" s="43"/>
      <c r="I31" s="126">
        <v>18141</v>
      </c>
      <c r="J31" s="126"/>
    </row>
    <row r="32" spans="1:10" ht="18.75" x14ac:dyDescent="0.3">
      <c r="A32" s="129" t="s">
        <v>357</v>
      </c>
      <c r="B32" s="129"/>
      <c r="C32" s="129"/>
      <c r="D32" s="129"/>
      <c r="E32" s="129"/>
      <c r="F32" s="129"/>
      <c r="G32" s="129"/>
      <c r="H32" s="129"/>
      <c r="I32" s="126">
        <v>68880</v>
      </c>
      <c r="J32" s="126"/>
    </row>
    <row r="33" spans="1:13" ht="18.75" x14ac:dyDescent="0.3">
      <c r="A33" s="129" t="s">
        <v>208</v>
      </c>
      <c r="B33" s="129"/>
      <c r="C33" s="129"/>
      <c r="D33" s="129"/>
      <c r="E33" s="129"/>
      <c r="F33" s="129"/>
      <c r="G33" s="129"/>
      <c r="H33" s="129"/>
      <c r="I33" s="126">
        <v>13726</v>
      </c>
      <c r="J33" s="126"/>
    </row>
    <row r="34" spans="1:13" ht="18.75" x14ac:dyDescent="0.3">
      <c r="A34" s="69" t="s">
        <v>209</v>
      </c>
      <c r="B34" s="69"/>
      <c r="C34" s="69"/>
      <c r="D34" s="69"/>
      <c r="E34" s="69"/>
      <c r="F34" s="69"/>
      <c r="G34" s="69"/>
      <c r="H34" s="69"/>
      <c r="I34" s="70"/>
      <c r="J34" s="70">
        <v>36255</v>
      </c>
    </row>
    <row r="35" spans="1:13" ht="18.75" x14ac:dyDescent="0.3">
      <c r="A35" s="30" t="s">
        <v>222</v>
      </c>
      <c r="C35" s="46"/>
      <c r="E35" s="61"/>
      <c r="F35" s="107">
        <v>28902</v>
      </c>
      <c r="G35" s="31"/>
      <c r="J35" s="56">
        <v>57804</v>
      </c>
      <c r="M35" s="97"/>
    </row>
    <row r="36" spans="1:13" ht="18.75" x14ac:dyDescent="0.3">
      <c r="A36" s="69"/>
      <c r="B36" s="69"/>
      <c r="C36" s="69"/>
      <c r="D36" s="69"/>
      <c r="E36" s="69"/>
      <c r="F36" s="69"/>
      <c r="G36" s="69"/>
      <c r="H36" s="69"/>
      <c r="I36" s="70"/>
      <c r="J36" s="54"/>
    </row>
    <row r="37" spans="1:13" ht="18.75" x14ac:dyDescent="0.3">
      <c r="A37" s="29" t="s">
        <v>81</v>
      </c>
      <c r="B37" s="29"/>
      <c r="C37" s="29"/>
      <c r="D37" s="29"/>
      <c r="E37" s="29"/>
      <c r="F37" s="29"/>
      <c r="G37" s="29"/>
      <c r="H37" s="29"/>
      <c r="I37" s="133">
        <f>SUM(I9+I10+I15+I16+I17+I20+I23+I28+I29+I30+I31+I32+I33+J34+J35)</f>
        <v>1460984</v>
      </c>
      <c r="J37" s="133"/>
      <c r="L37" s="97"/>
    </row>
    <row r="38" spans="1:13" hidden="1" x14ac:dyDescent="0.25"/>
    <row r="39" spans="1:13" ht="18.75" x14ac:dyDescent="0.3">
      <c r="A39" s="11"/>
      <c r="B39" s="11"/>
      <c r="C39" s="11"/>
      <c r="D39" s="11"/>
      <c r="E39" s="11"/>
      <c r="F39" s="11"/>
      <c r="G39" s="11"/>
      <c r="I39" s="134"/>
      <c r="J39" s="134"/>
    </row>
    <row r="42" spans="1:13" ht="71.25" customHeight="1" x14ac:dyDescent="0.3">
      <c r="A42" s="30" t="s">
        <v>61</v>
      </c>
      <c r="B42" s="135" t="s">
        <v>152</v>
      </c>
      <c r="C42" s="135"/>
      <c r="D42" s="135"/>
      <c r="E42" s="135"/>
      <c r="F42" s="135"/>
      <c r="G42" s="135"/>
      <c r="H42" s="135"/>
      <c r="J42" s="30">
        <v>35000</v>
      </c>
    </row>
    <row r="43" spans="1:13" ht="18.75" hidden="1" x14ac:dyDescent="0.3">
      <c r="B43" s="30"/>
      <c r="C43" s="30"/>
      <c r="D43" s="30"/>
      <c r="E43" s="30"/>
      <c r="F43" s="30"/>
      <c r="G43" s="30"/>
      <c r="H43" s="30"/>
    </row>
    <row r="44" spans="1:13" ht="37.5" customHeight="1" x14ac:dyDescent="0.3">
      <c r="A44" s="30"/>
      <c r="B44" s="135"/>
      <c r="C44" s="135"/>
      <c r="D44" s="135"/>
      <c r="E44" s="135"/>
      <c r="F44" s="135"/>
      <c r="G44" s="135"/>
      <c r="H44" s="135"/>
      <c r="I44" s="40"/>
      <c r="J44" s="31"/>
    </row>
    <row r="45" spans="1:13" ht="18.75" x14ac:dyDescent="0.3">
      <c r="A45" s="130" t="s">
        <v>82</v>
      </c>
      <c r="B45" s="131"/>
      <c r="C45" s="131"/>
      <c r="D45" s="131"/>
      <c r="E45" s="131"/>
      <c r="F45" s="30"/>
      <c r="G45" s="30"/>
      <c r="H45" s="30"/>
      <c r="J45" s="56">
        <f>I37+J42+J44</f>
        <v>1495984</v>
      </c>
      <c r="L45" s="97"/>
    </row>
    <row r="46" spans="1:13" ht="1.5" customHeight="1" x14ac:dyDescent="0.3">
      <c r="B46" s="130"/>
      <c r="C46" s="132"/>
      <c r="D46" s="132"/>
      <c r="E46" s="132"/>
      <c r="F46" s="132"/>
      <c r="G46" s="132"/>
      <c r="H46" s="132"/>
      <c r="I46" s="132"/>
      <c r="J46" s="132"/>
    </row>
    <row r="47" spans="1:13" ht="0.75" hidden="1" customHeight="1" x14ac:dyDescent="0.3">
      <c r="A47" s="30"/>
      <c r="B47" s="130"/>
      <c r="C47" s="132"/>
      <c r="D47" s="132"/>
      <c r="E47" s="132"/>
      <c r="F47" s="132"/>
      <c r="G47" s="132"/>
      <c r="H47" s="132"/>
      <c r="I47" s="132"/>
      <c r="J47" s="132"/>
    </row>
    <row r="48" spans="1:13" s="71" customFormat="1" ht="0.75" customHeight="1" x14ac:dyDescent="0.3">
      <c r="A48" s="30"/>
      <c r="B48" s="103"/>
      <c r="C48" s="104"/>
      <c r="D48" s="104"/>
      <c r="E48" s="104"/>
      <c r="F48" s="104"/>
      <c r="G48" s="104"/>
      <c r="H48" s="104"/>
      <c r="I48" s="104"/>
      <c r="J48" s="104"/>
    </row>
    <row r="49" spans="1:10" s="71" customFormat="1" ht="0.75" customHeight="1" x14ac:dyDescent="0.3">
      <c r="A49" s="30"/>
      <c r="B49" s="103"/>
      <c r="C49" s="104"/>
      <c r="D49" s="104"/>
      <c r="E49" s="104"/>
      <c r="F49" s="104"/>
      <c r="G49" s="104"/>
      <c r="H49" s="104"/>
      <c r="I49" s="104"/>
      <c r="J49" s="104"/>
    </row>
    <row r="50" spans="1:10" ht="67.5" customHeight="1" x14ac:dyDescent="0.25">
      <c r="A50" s="71"/>
      <c r="B50" s="40" t="s">
        <v>86</v>
      </c>
      <c r="C50" s="40"/>
      <c r="D50" s="71"/>
      <c r="E50" s="71"/>
      <c r="F50" s="71"/>
      <c r="G50" s="71"/>
      <c r="H50" s="71"/>
      <c r="I50" s="71"/>
      <c r="J50" s="71"/>
    </row>
    <row r="53" spans="1:10" x14ac:dyDescent="0.25">
      <c r="J53" s="97"/>
    </row>
  </sheetData>
  <mergeCells count="34">
    <mergeCell ref="A45:E45"/>
    <mergeCell ref="B46:J46"/>
    <mergeCell ref="B47:J47"/>
    <mergeCell ref="A32:H32"/>
    <mergeCell ref="I32:J32"/>
    <mergeCell ref="I37:J37"/>
    <mergeCell ref="I39:J39"/>
    <mergeCell ref="B42:H42"/>
    <mergeCell ref="B44:H44"/>
    <mergeCell ref="A33:H33"/>
    <mergeCell ref="I33:J33"/>
    <mergeCell ref="I29:J29"/>
    <mergeCell ref="A20:H20"/>
    <mergeCell ref="I20:J20"/>
    <mergeCell ref="A23:H23"/>
    <mergeCell ref="I23:J23"/>
    <mergeCell ref="A28:H28"/>
    <mergeCell ref="I28:J28"/>
    <mergeCell ref="I30:J30"/>
    <mergeCell ref="I31:J31"/>
    <mergeCell ref="A3:J3"/>
    <mergeCell ref="A5:I5"/>
    <mergeCell ref="A6:I6"/>
    <mergeCell ref="A9:H9"/>
    <mergeCell ref="I9:J9"/>
    <mergeCell ref="A10:H10"/>
    <mergeCell ref="I10:J10"/>
    <mergeCell ref="A15:H15"/>
    <mergeCell ref="I15:J15"/>
    <mergeCell ref="A16:H16"/>
    <mergeCell ref="I16:J16"/>
    <mergeCell ref="A17:H17"/>
    <mergeCell ref="I17:J17"/>
    <mergeCell ref="A29:H29"/>
  </mergeCells>
  <pageMargins left="0.7" right="0.7" top="0.75" bottom="0.75" header="0.3" footer="0.3"/>
  <pageSetup paperSize="9" scale="8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workbookViewId="0">
      <selection activeCell="B10" sqref="B10"/>
    </sheetView>
  </sheetViews>
  <sheetFormatPr defaultRowHeight="15" x14ac:dyDescent="0.25"/>
  <cols>
    <col min="1" max="1" width="4.85546875" customWidth="1"/>
    <col min="2" max="2" width="70" customWidth="1"/>
    <col min="3" max="3" width="12.140625" customWidth="1"/>
  </cols>
  <sheetData>
    <row r="1" spans="1:3" ht="15.75" x14ac:dyDescent="0.25">
      <c r="A1" s="8"/>
    </row>
    <row r="2" spans="1:3" ht="15.75" x14ac:dyDescent="0.25">
      <c r="A2" s="8"/>
      <c r="B2" s="42" t="s">
        <v>98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ht="15.75" x14ac:dyDescent="0.25">
      <c r="A6" s="8"/>
      <c r="B6" s="119" t="s">
        <v>101</v>
      </c>
      <c r="C6" s="119"/>
    </row>
    <row r="7" spans="1:3" ht="16.5" thickBot="1" x14ac:dyDescent="0.3">
      <c r="A7" s="8"/>
      <c r="B7" s="42" t="s">
        <v>233</v>
      </c>
      <c r="C7" s="1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5" t="s">
        <v>6</v>
      </c>
      <c r="C10" s="12"/>
    </row>
    <row r="11" spans="1:3" ht="15.75" x14ac:dyDescent="0.25">
      <c r="A11" s="6"/>
      <c r="B11" s="4" t="s">
        <v>83</v>
      </c>
      <c r="C11" s="12"/>
    </row>
    <row r="12" spans="1:3" ht="15.75" x14ac:dyDescent="0.25">
      <c r="A12" s="6"/>
      <c r="B12" s="4" t="s">
        <v>7</v>
      </c>
      <c r="C12" s="12"/>
    </row>
    <row r="13" spans="1:3" ht="15.75" x14ac:dyDescent="0.25">
      <c r="A13" s="6"/>
      <c r="B13" s="4" t="s">
        <v>8</v>
      </c>
      <c r="C13" s="12"/>
    </row>
    <row r="14" spans="1:3" ht="15.75" x14ac:dyDescent="0.25">
      <c r="A14" s="6"/>
      <c r="B14" s="4" t="s">
        <v>65</v>
      </c>
      <c r="C14" s="12"/>
    </row>
    <row r="15" spans="1:3" ht="15.75" x14ac:dyDescent="0.25">
      <c r="A15" s="14" t="s">
        <v>10</v>
      </c>
      <c r="B15" s="5" t="s">
        <v>11</v>
      </c>
      <c r="C15" s="16">
        <v>55.03</v>
      </c>
    </row>
    <row r="16" spans="1:3" ht="15.75" x14ac:dyDescent="0.25">
      <c r="A16" s="6"/>
      <c r="B16" s="4" t="s">
        <v>338</v>
      </c>
      <c r="C16" s="16">
        <v>46</v>
      </c>
    </row>
    <row r="17" spans="1:3" ht="15.75" x14ac:dyDescent="0.25">
      <c r="A17" s="6"/>
      <c r="B17" s="4" t="s">
        <v>68</v>
      </c>
      <c r="C17" s="16">
        <v>966</v>
      </c>
    </row>
    <row r="18" spans="1:3" ht="15.75" x14ac:dyDescent="0.25">
      <c r="A18" s="6"/>
      <c r="B18" s="4" t="s">
        <v>13</v>
      </c>
      <c r="C18" s="12">
        <v>840</v>
      </c>
    </row>
    <row r="19" spans="1:3" ht="15.75" x14ac:dyDescent="0.25">
      <c r="A19" s="6"/>
      <c r="B19" s="4" t="s">
        <v>14</v>
      </c>
      <c r="C19" s="12">
        <v>126</v>
      </c>
    </row>
    <row r="20" spans="1:3" ht="15.75" x14ac:dyDescent="0.25">
      <c r="A20" s="6"/>
      <c r="B20" s="17" t="s">
        <v>69</v>
      </c>
      <c r="C20" s="12">
        <v>126</v>
      </c>
    </row>
    <row r="21" spans="1:3" ht="15.75" x14ac:dyDescent="0.25">
      <c r="A21" s="6"/>
      <c r="B21" s="4" t="s">
        <v>17</v>
      </c>
      <c r="C21" s="16">
        <v>9.0299999999999994</v>
      </c>
    </row>
    <row r="22" spans="1:3" ht="15.75" x14ac:dyDescent="0.25">
      <c r="A22" s="6"/>
      <c r="B22" s="4" t="s">
        <v>339</v>
      </c>
      <c r="C22" s="12">
        <v>5.53</v>
      </c>
    </row>
    <row r="23" spans="1:3" ht="15.75" x14ac:dyDescent="0.25">
      <c r="A23" s="6"/>
      <c r="B23" s="4" t="s">
        <v>340</v>
      </c>
      <c r="C23" s="12">
        <v>2.21</v>
      </c>
    </row>
    <row r="24" spans="1:3" ht="15.75" x14ac:dyDescent="0.25">
      <c r="A24" s="6"/>
      <c r="B24" s="4" t="s">
        <v>341</v>
      </c>
      <c r="C24" s="12">
        <v>1.29</v>
      </c>
    </row>
    <row r="25" spans="1:3" ht="15.75" x14ac:dyDescent="0.25">
      <c r="A25" s="14" t="s">
        <v>1</v>
      </c>
      <c r="B25" s="5" t="s">
        <v>18</v>
      </c>
      <c r="C25" s="16">
        <v>26.79</v>
      </c>
    </row>
    <row r="26" spans="1:3" ht="15.75" x14ac:dyDescent="0.25">
      <c r="A26" s="6"/>
      <c r="B26" s="4" t="s">
        <v>343</v>
      </c>
      <c r="C26" s="16">
        <v>25.37</v>
      </c>
    </row>
    <row r="27" spans="1:3" ht="15.75" x14ac:dyDescent="0.25">
      <c r="A27" s="6"/>
      <c r="B27" s="4" t="s">
        <v>19</v>
      </c>
      <c r="C27" s="16">
        <v>1.42</v>
      </c>
    </row>
    <row r="28" spans="1:3" ht="15.75" x14ac:dyDescent="0.25">
      <c r="A28" s="6"/>
      <c r="B28" s="4" t="s">
        <v>51</v>
      </c>
      <c r="C28" s="16"/>
    </row>
    <row r="29" spans="1:3" ht="15.75" x14ac:dyDescent="0.25">
      <c r="A29" s="6"/>
      <c r="B29" s="27" t="s">
        <v>143</v>
      </c>
      <c r="C29" s="25">
        <v>0.22</v>
      </c>
    </row>
    <row r="30" spans="1:3" ht="15.75" x14ac:dyDescent="0.25">
      <c r="A30" s="6"/>
      <c r="B30" s="4" t="s">
        <v>20</v>
      </c>
      <c r="C30" s="12"/>
    </row>
    <row r="31" spans="1:3" ht="15.75" x14ac:dyDescent="0.25">
      <c r="A31" s="6"/>
      <c r="B31" s="4" t="s">
        <v>94</v>
      </c>
      <c r="C31" s="12"/>
    </row>
    <row r="32" spans="1:3" ht="15.75" x14ac:dyDescent="0.25">
      <c r="A32" s="6"/>
      <c r="B32" s="4" t="s">
        <v>144</v>
      </c>
      <c r="C32" s="12">
        <v>1.2</v>
      </c>
    </row>
    <row r="33" spans="1:3" ht="15.75" x14ac:dyDescent="0.25">
      <c r="A33" s="14" t="s">
        <v>26</v>
      </c>
      <c r="B33" s="5" t="s">
        <v>344</v>
      </c>
      <c r="C33" s="16">
        <v>8.0399999999999991</v>
      </c>
    </row>
    <row r="34" spans="1:3" ht="15.75" x14ac:dyDescent="0.25">
      <c r="A34" s="14" t="s">
        <v>27</v>
      </c>
      <c r="B34" s="5" t="s">
        <v>342</v>
      </c>
      <c r="C34" s="16">
        <v>66.040000000000006</v>
      </c>
    </row>
    <row r="35" spans="1:3" ht="15.75" x14ac:dyDescent="0.25">
      <c r="A35" s="14" t="s">
        <v>28</v>
      </c>
      <c r="B35" s="5" t="s">
        <v>31</v>
      </c>
      <c r="C35" s="16">
        <v>155.9</v>
      </c>
    </row>
    <row r="36" spans="1:3" ht="15.75" x14ac:dyDescent="0.25">
      <c r="A36" s="14" t="s">
        <v>29</v>
      </c>
      <c r="B36" s="5" t="s">
        <v>84</v>
      </c>
      <c r="C36" s="16">
        <v>155.9</v>
      </c>
    </row>
    <row r="37" spans="1:3" ht="15.75" x14ac:dyDescent="0.25">
      <c r="A37" s="14" t="s">
        <v>30</v>
      </c>
      <c r="B37" s="5" t="s">
        <v>145</v>
      </c>
      <c r="C37" s="16">
        <v>38819.1</v>
      </c>
    </row>
    <row r="38" spans="1:3" ht="15.75" x14ac:dyDescent="0.25">
      <c r="A38" s="14"/>
      <c r="B38" s="4"/>
      <c r="C38" s="12"/>
    </row>
    <row r="39" spans="1:3" ht="15.75" x14ac:dyDescent="0.25">
      <c r="A39" s="8"/>
      <c r="C39" s="15"/>
    </row>
    <row r="40" spans="1:3" ht="15.75" x14ac:dyDescent="0.25">
      <c r="A40" s="8"/>
      <c r="B40" s="22" t="s">
        <v>232</v>
      </c>
      <c r="C40" s="15"/>
    </row>
    <row r="41" spans="1:3" ht="15.75" x14ac:dyDescent="0.25">
      <c r="A41" s="8"/>
    </row>
    <row r="42" spans="1:3" ht="15.75" x14ac:dyDescent="0.25">
      <c r="A42" s="8"/>
    </row>
    <row r="43" spans="1:3" ht="15.75" x14ac:dyDescent="0.25">
      <c r="A43" s="8"/>
    </row>
    <row r="44" spans="1:3" ht="15.75" x14ac:dyDescent="0.25">
      <c r="A44" s="8"/>
      <c r="B44" s="120" t="s">
        <v>86</v>
      </c>
      <c r="C44" s="120"/>
    </row>
  </sheetData>
  <mergeCells count="2">
    <mergeCell ref="B6:C6"/>
    <mergeCell ref="B44:C44"/>
  </mergeCells>
  <pageMargins left="0.7" right="0.7" top="0.75" bottom="0.75" header="0.3" footer="0.3"/>
  <pageSetup paperSize="9" fitToHeight="0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workbookViewId="0">
      <selection activeCell="C37" sqref="C37"/>
    </sheetView>
  </sheetViews>
  <sheetFormatPr defaultRowHeight="15" x14ac:dyDescent="0.25"/>
  <cols>
    <col min="1" max="1" width="5.140625" customWidth="1"/>
    <col min="2" max="2" width="69.7109375" customWidth="1"/>
    <col min="3" max="3" width="12.28515625" customWidth="1"/>
  </cols>
  <sheetData>
    <row r="1" spans="1:3" ht="15.75" x14ac:dyDescent="0.25">
      <c r="A1" s="8"/>
    </row>
    <row r="2" spans="1:3" ht="15.75" x14ac:dyDescent="0.25">
      <c r="A2" s="8"/>
      <c r="B2" s="42" t="s">
        <v>32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ht="15.75" x14ac:dyDescent="0.25">
      <c r="A6" s="8"/>
      <c r="B6" s="119" t="s">
        <v>85</v>
      </c>
      <c r="C6" s="119"/>
    </row>
    <row r="7" spans="1:3" ht="16.5" thickBot="1" x14ac:dyDescent="0.3">
      <c r="A7" s="8"/>
      <c r="B7" s="42" t="s">
        <v>233</v>
      </c>
      <c r="C7" s="1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5" t="s">
        <v>6</v>
      </c>
      <c r="C10" s="12"/>
    </row>
    <row r="11" spans="1:3" ht="15.75" x14ac:dyDescent="0.25">
      <c r="A11" s="6"/>
      <c r="B11" s="4" t="s">
        <v>83</v>
      </c>
      <c r="C11" s="12"/>
    </row>
    <row r="12" spans="1:3" ht="15.75" x14ac:dyDescent="0.25">
      <c r="A12" s="6"/>
      <c r="B12" s="4" t="s">
        <v>7</v>
      </c>
      <c r="C12" s="12"/>
    </row>
    <row r="13" spans="1:3" ht="15.75" x14ac:dyDescent="0.25">
      <c r="A13" s="6"/>
      <c r="B13" s="4" t="s">
        <v>8</v>
      </c>
      <c r="C13" s="12"/>
    </row>
    <row r="14" spans="1:3" ht="15.75" x14ac:dyDescent="0.25">
      <c r="A14" s="6"/>
      <c r="B14" s="4" t="s">
        <v>65</v>
      </c>
      <c r="C14" s="12"/>
    </row>
    <row r="15" spans="1:3" ht="15.75" x14ac:dyDescent="0.25">
      <c r="A15" s="14" t="s">
        <v>10</v>
      </c>
      <c r="B15" s="5" t="s">
        <v>11</v>
      </c>
      <c r="C15" s="16">
        <v>54.36</v>
      </c>
    </row>
    <row r="16" spans="1:3" ht="15.75" x14ac:dyDescent="0.25">
      <c r="A16" s="6"/>
      <c r="B16" s="4" t="s">
        <v>330</v>
      </c>
      <c r="C16" s="16">
        <v>45.45</v>
      </c>
    </row>
    <row r="17" spans="1:3" ht="15.75" x14ac:dyDescent="0.25">
      <c r="A17" s="6"/>
      <c r="B17" s="4" t="s">
        <v>68</v>
      </c>
      <c r="C17" s="16">
        <v>954.5</v>
      </c>
    </row>
    <row r="18" spans="1:3" ht="15.75" x14ac:dyDescent="0.25">
      <c r="A18" s="6"/>
      <c r="B18" s="4" t="s">
        <v>13</v>
      </c>
      <c r="C18" s="12">
        <v>830</v>
      </c>
    </row>
    <row r="19" spans="1:3" ht="15.75" x14ac:dyDescent="0.25">
      <c r="A19" s="6"/>
      <c r="B19" s="4" t="s">
        <v>14</v>
      </c>
      <c r="C19" s="12">
        <v>124.5</v>
      </c>
    </row>
    <row r="20" spans="1:3" ht="15.75" x14ac:dyDescent="0.25">
      <c r="A20" s="6"/>
      <c r="B20" s="17" t="s">
        <v>69</v>
      </c>
      <c r="C20" s="12">
        <v>124.5</v>
      </c>
    </row>
    <row r="21" spans="1:3" ht="15.75" x14ac:dyDescent="0.25">
      <c r="A21" s="6"/>
      <c r="B21" s="4" t="s">
        <v>17</v>
      </c>
      <c r="C21" s="16">
        <v>8.91</v>
      </c>
    </row>
    <row r="22" spans="1:3" ht="15.75" x14ac:dyDescent="0.25">
      <c r="A22" s="6"/>
      <c r="B22" s="4" t="s">
        <v>331</v>
      </c>
      <c r="C22" s="12">
        <v>5.46</v>
      </c>
    </row>
    <row r="23" spans="1:3" ht="15.75" x14ac:dyDescent="0.25">
      <c r="A23" s="6"/>
      <c r="B23" s="4" t="s">
        <v>332</v>
      </c>
      <c r="C23" s="12">
        <v>2.1800000000000002</v>
      </c>
    </row>
    <row r="24" spans="1:3" ht="15.75" x14ac:dyDescent="0.25">
      <c r="A24" s="6"/>
      <c r="B24" s="4" t="s">
        <v>333</v>
      </c>
      <c r="C24" s="12">
        <v>1.27</v>
      </c>
    </row>
    <row r="25" spans="1:3" ht="15.75" x14ac:dyDescent="0.25">
      <c r="A25" s="14" t="s">
        <v>1</v>
      </c>
      <c r="B25" s="5" t="s">
        <v>18</v>
      </c>
      <c r="C25" s="16">
        <v>40.909999999999997</v>
      </c>
    </row>
    <row r="26" spans="1:3" ht="15.75" x14ac:dyDescent="0.25">
      <c r="A26" s="6"/>
      <c r="B26" s="4" t="s">
        <v>335</v>
      </c>
      <c r="C26" s="16">
        <v>38.659999999999997</v>
      </c>
    </row>
    <row r="27" spans="1:3" ht="15.75" x14ac:dyDescent="0.25">
      <c r="A27" s="6"/>
      <c r="B27" s="4" t="s">
        <v>19</v>
      </c>
      <c r="C27" s="16">
        <v>2.25</v>
      </c>
    </row>
    <row r="28" spans="1:3" ht="15.75" x14ac:dyDescent="0.25">
      <c r="A28" s="6"/>
      <c r="B28" s="4" t="s">
        <v>51</v>
      </c>
      <c r="C28" s="16"/>
    </row>
    <row r="29" spans="1:3" ht="15.75" x14ac:dyDescent="0.25">
      <c r="A29" s="6"/>
      <c r="B29" s="27" t="s">
        <v>146</v>
      </c>
      <c r="C29" s="25">
        <v>0.56999999999999995</v>
      </c>
    </row>
    <row r="30" spans="1:3" ht="15.75" x14ac:dyDescent="0.25">
      <c r="A30" s="6"/>
      <c r="B30" s="4" t="s">
        <v>20</v>
      </c>
      <c r="C30" s="12"/>
    </row>
    <row r="31" spans="1:3" ht="15.75" x14ac:dyDescent="0.25">
      <c r="A31" s="6"/>
      <c r="B31" s="4" t="s">
        <v>21</v>
      </c>
      <c r="C31" s="12"/>
    </row>
    <row r="32" spans="1:3" ht="15.75" x14ac:dyDescent="0.25">
      <c r="A32" s="6"/>
      <c r="B32" s="4" t="s">
        <v>147</v>
      </c>
      <c r="C32" s="12">
        <v>1.68</v>
      </c>
    </row>
    <row r="33" spans="1:3" ht="15.75" x14ac:dyDescent="0.25">
      <c r="A33" s="14" t="s">
        <v>26</v>
      </c>
      <c r="B33" s="5" t="s">
        <v>336</v>
      </c>
      <c r="C33" s="16">
        <v>12.27</v>
      </c>
    </row>
    <row r="34" spans="1:3" ht="15.75" x14ac:dyDescent="0.25">
      <c r="A34" s="14" t="s">
        <v>27</v>
      </c>
      <c r="B34" s="5" t="s">
        <v>334</v>
      </c>
      <c r="C34" s="16">
        <v>65.23</v>
      </c>
    </row>
    <row r="35" spans="1:3" ht="15.75" x14ac:dyDescent="0.25">
      <c r="A35" s="14" t="s">
        <v>28</v>
      </c>
      <c r="B35" s="5" t="s">
        <v>31</v>
      </c>
      <c r="C35" s="16">
        <v>172.77</v>
      </c>
    </row>
    <row r="36" spans="1:3" ht="15.75" x14ac:dyDescent="0.25">
      <c r="A36" s="14" t="s">
        <v>29</v>
      </c>
      <c r="B36" s="5" t="s">
        <v>84</v>
      </c>
      <c r="C36" s="16">
        <v>172.77</v>
      </c>
    </row>
    <row r="37" spans="1:3" ht="15.75" x14ac:dyDescent="0.25">
      <c r="A37" s="14" t="s">
        <v>30</v>
      </c>
      <c r="B37" s="5" t="s">
        <v>337</v>
      </c>
      <c r="C37" s="16">
        <v>18140.849999999999</v>
      </c>
    </row>
    <row r="38" spans="1:3" ht="15.75" x14ac:dyDescent="0.25">
      <c r="A38" s="14"/>
      <c r="B38" s="4"/>
      <c r="C38" s="12"/>
    </row>
    <row r="39" spans="1:3" ht="15.75" x14ac:dyDescent="0.25">
      <c r="A39" s="8"/>
      <c r="C39" s="15"/>
    </row>
    <row r="40" spans="1:3" ht="15.75" x14ac:dyDescent="0.25">
      <c r="A40" s="8"/>
      <c r="B40" s="22" t="s">
        <v>252</v>
      </c>
      <c r="C40" s="15"/>
    </row>
    <row r="41" spans="1:3" ht="15.75" x14ac:dyDescent="0.25">
      <c r="A41" s="8"/>
    </row>
    <row r="42" spans="1:3" ht="15.75" x14ac:dyDescent="0.25">
      <c r="A42" s="8"/>
    </row>
    <row r="43" spans="1:3" ht="15.75" x14ac:dyDescent="0.25">
      <c r="A43" s="8"/>
    </row>
    <row r="44" spans="1:3" ht="15.75" x14ac:dyDescent="0.25">
      <c r="A44" s="8"/>
      <c r="B44" s="120" t="s">
        <v>86</v>
      </c>
      <c r="C44" s="120"/>
    </row>
  </sheetData>
  <mergeCells count="2">
    <mergeCell ref="B6:C6"/>
    <mergeCell ref="B44:C44"/>
  </mergeCells>
  <pageMargins left="0.7" right="0.7" top="0.75" bottom="0.75" header="0.3" footer="0.3"/>
  <pageSetup paperSize="9" fitToWidth="0" orientation="portrait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workbookViewId="0">
      <selection activeCell="B10" sqref="B10"/>
    </sheetView>
  </sheetViews>
  <sheetFormatPr defaultRowHeight="15" x14ac:dyDescent="0.25"/>
  <cols>
    <col min="1" max="1" width="4.7109375" customWidth="1"/>
    <col min="2" max="2" width="69" customWidth="1"/>
    <col min="3" max="3" width="13.140625" customWidth="1"/>
  </cols>
  <sheetData>
    <row r="1" spans="1:3" ht="15.75" x14ac:dyDescent="0.25">
      <c r="A1" s="8"/>
    </row>
    <row r="2" spans="1:3" ht="15.75" x14ac:dyDescent="0.25">
      <c r="A2" s="8"/>
      <c r="B2" s="47" t="s">
        <v>32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ht="15.75" x14ac:dyDescent="0.25">
      <c r="A6" s="8"/>
      <c r="B6" s="119" t="s">
        <v>92</v>
      </c>
      <c r="C6" s="119"/>
    </row>
    <row r="7" spans="1:3" ht="16.5" thickBot="1" x14ac:dyDescent="0.3">
      <c r="A7" s="8"/>
      <c r="B7" s="47" t="s">
        <v>233</v>
      </c>
      <c r="C7" s="1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5" t="s">
        <v>6</v>
      </c>
      <c r="C10" s="12"/>
    </row>
    <row r="11" spans="1:3" ht="15.75" x14ac:dyDescent="0.25">
      <c r="A11" s="6"/>
      <c r="B11" s="4" t="s">
        <v>83</v>
      </c>
      <c r="C11" s="12"/>
    </row>
    <row r="12" spans="1:3" ht="15.75" x14ac:dyDescent="0.25">
      <c r="A12" s="6"/>
      <c r="B12" s="4" t="s">
        <v>7</v>
      </c>
      <c r="C12" s="12"/>
    </row>
    <row r="13" spans="1:3" ht="15.75" x14ac:dyDescent="0.25">
      <c r="A13" s="6"/>
      <c r="B13" s="4" t="s">
        <v>8</v>
      </c>
      <c r="C13" s="12"/>
    </row>
    <row r="14" spans="1:3" ht="15.75" x14ac:dyDescent="0.25">
      <c r="A14" s="6"/>
      <c r="B14" s="4" t="s">
        <v>65</v>
      </c>
      <c r="C14" s="12"/>
    </row>
    <row r="15" spans="1:3" ht="15.75" x14ac:dyDescent="0.25">
      <c r="A15" s="14" t="s">
        <v>10</v>
      </c>
      <c r="B15" s="5" t="s">
        <v>11</v>
      </c>
      <c r="C15" s="16">
        <v>54.04</v>
      </c>
    </row>
    <row r="16" spans="1:3" ht="15.75" x14ac:dyDescent="0.25">
      <c r="A16" s="6"/>
      <c r="B16" s="4" t="s">
        <v>322</v>
      </c>
      <c r="C16" s="16">
        <v>45.18</v>
      </c>
    </row>
    <row r="17" spans="1:3" ht="15.75" x14ac:dyDescent="0.25">
      <c r="A17" s="6"/>
      <c r="B17" s="4" t="s">
        <v>68</v>
      </c>
      <c r="C17" s="16">
        <v>948.75</v>
      </c>
    </row>
    <row r="18" spans="1:3" ht="15.75" x14ac:dyDescent="0.25">
      <c r="A18" s="6"/>
      <c r="B18" s="4" t="s">
        <v>13</v>
      </c>
      <c r="C18" s="12">
        <v>825</v>
      </c>
    </row>
    <row r="19" spans="1:3" ht="15.75" x14ac:dyDescent="0.25">
      <c r="A19" s="6"/>
      <c r="B19" s="4" t="s">
        <v>14</v>
      </c>
      <c r="C19" s="12">
        <v>123.75</v>
      </c>
    </row>
    <row r="20" spans="1:3" ht="15.75" x14ac:dyDescent="0.25">
      <c r="A20" s="6"/>
      <c r="B20" s="17" t="s">
        <v>110</v>
      </c>
      <c r="C20" s="12">
        <v>123.75</v>
      </c>
    </row>
    <row r="21" spans="1:3" ht="15.75" x14ac:dyDescent="0.25">
      <c r="A21" s="6"/>
      <c r="B21" s="4" t="s">
        <v>17</v>
      </c>
      <c r="C21" s="16">
        <v>8.86</v>
      </c>
    </row>
    <row r="22" spans="1:3" ht="15.75" x14ac:dyDescent="0.25">
      <c r="A22" s="6"/>
      <c r="B22" s="4" t="s">
        <v>325</v>
      </c>
      <c r="C22" s="12">
        <v>5.43</v>
      </c>
    </row>
    <row r="23" spans="1:3" ht="15.75" x14ac:dyDescent="0.25">
      <c r="A23" s="6"/>
      <c r="B23" s="4" t="s">
        <v>323</v>
      </c>
      <c r="C23" s="12">
        <v>2.17</v>
      </c>
    </row>
    <row r="24" spans="1:3" ht="15.75" x14ac:dyDescent="0.25">
      <c r="A24" s="6"/>
      <c r="B24" s="4" t="s">
        <v>324</v>
      </c>
      <c r="C24" s="12">
        <v>1.26</v>
      </c>
    </row>
    <row r="25" spans="1:3" ht="15.75" x14ac:dyDescent="0.25">
      <c r="A25" s="14" t="s">
        <v>1</v>
      </c>
      <c r="B25" s="5" t="s">
        <v>18</v>
      </c>
      <c r="C25" s="16">
        <v>76.14</v>
      </c>
    </row>
    <row r="26" spans="1:3" ht="15.75" x14ac:dyDescent="0.25">
      <c r="A26" s="6"/>
      <c r="B26" s="4" t="s">
        <v>327</v>
      </c>
      <c r="C26" s="16">
        <v>74.209999999999994</v>
      </c>
    </row>
    <row r="27" spans="1:3" ht="15.75" x14ac:dyDescent="0.25">
      <c r="A27" s="6"/>
      <c r="B27" s="4" t="s">
        <v>19</v>
      </c>
      <c r="C27" s="16">
        <v>1.93</v>
      </c>
    </row>
    <row r="28" spans="1:3" ht="15.75" x14ac:dyDescent="0.25">
      <c r="A28" s="6"/>
      <c r="B28" s="4" t="s">
        <v>51</v>
      </c>
      <c r="C28" s="16"/>
    </row>
    <row r="29" spans="1:3" ht="15.75" x14ac:dyDescent="0.25">
      <c r="A29" s="6"/>
      <c r="B29" s="27" t="s">
        <v>148</v>
      </c>
      <c r="C29" s="25">
        <v>0.25</v>
      </c>
    </row>
    <row r="30" spans="1:3" ht="15.75" x14ac:dyDescent="0.25">
      <c r="A30" s="6"/>
      <c r="B30" s="4" t="s">
        <v>20</v>
      </c>
      <c r="C30" s="12"/>
    </row>
    <row r="31" spans="1:3" ht="15.75" x14ac:dyDescent="0.25">
      <c r="A31" s="6"/>
      <c r="B31" s="4" t="s">
        <v>93</v>
      </c>
      <c r="C31" s="12"/>
    </row>
    <row r="32" spans="1:3" ht="15.75" x14ac:dyDescent="0.25">
      <c r="A32" s="6"/>
      <c r="B32" s="4" t="s">
        <v>149</v>
      </c>
      <c r="C32" s="12">
        <v>1.68</v>
      </c>
    </row>
    <row r="33" spans="1:3" ht="15.75" x14ac:dyDescent="0.25">
      <c r="A33" s="14" t="s">
        <v>26</v>
      </c>
      <c r="B33" s="5" t="s">
        <v>328</v>
      </c>
      <c r="C33" s="16">
        <v>22.84</v>
      </c>
    </row>
    <row r="34" spans="1:3" ht="15.75" x14ac:dyDescent="0.25">
      <c r="A34" s="14" t="s">
        <v>27</v>
      </c>
      <c r="B34" s="5" t="s">
        <v>326</v>
      </c>
      <c r="C34" s="16">
        <v>64.849999999999994</v>
      </c>
    </row>
    <row r="35" spans="1:3" ht="15.75" x14ac:dyDescent="0.25">
      <c r="A35" s="14" t="s">
        <v>28</v>
      </c>
      <c r="B35" s="5" t="s">
        <v>31</v>
      </c>
      <c r="C35" s="16">
        <v>217.87</v>
      </c>
    </row>
    <row r="36" spans="1:3" ht="15.75" x14ac:dyDescent="0.25">
      <c r="A36" s="14" t="s">
        <v>29</v>
      </c>
      <c r="B36" s="5" t="s">
        <v>84</v>
      </c>
      <c r="C36" s="16">
        <v>217.87</v>
      </c>
    </row>
    <row r="37" spans="1:3" ht="15.75" x14ac:dyDescent="0.25">
      <c r="A37" s="14" t="s">
        <v>30</v>
      </c>
      <c r="B37" s="5" t="s">
        <v>329</v>
      </c>
      <c r="C37" s="16">
        <v>13725.81</v>
      </c>
    </row>
    <row r="38" spans="1:3" ht="15.75" x14ac:dyDescent="0.25">
      <c r="A38" s="14"/>
      <c r="B38" s="4"/>
      <c r="C38" s="12"/>
    </row>
    <row r="39" spans="1:3" ht="15.75" x14ac:dyDescent="0.25">
      <c r="A39" s="8"/>
      <c r="C39" s="15"/>
    </row>
    <row r="40" spans="1:3" ht="15.75" x14ac:dyDescent="0.25">
      <c r="A40" s="8"/>
      <c r="B40" s="22" t="s">
        <v>232</v>
      </c>
      <c r="C40" s="15"/>
    </row>
    <row r="41" spans="1:3" ht="15.75" x14ac:dyDescent="0.25">
      <c r="A41" s="8"/>
    </row>
    <row r="42" spans="1:3" ht="15.75" x14ac:dyDescent="0.25">
      <c r="A42" s="8"/>
    </row>
    <row r="43" spans="1:3" ht="15.75" x14ac:dyDescent="0.25">
      <c r="A43" s="8"/>
    </row>
    <row r="44" spans="1:3" ht="15.75" x14ac:dyDescent="0.25">
      <c r="A44" s="8"/>
      <c r="B44" s="120" t="s">
        <v>86</v>
      </c>
      <c r="C44" s="120"/>
    </row>
  </sheetData>
  <mergeCells count="2">
    <mergeCell ref="B6:C6"/>
    <mergeCell ref="B44:C44"/>
  </mergeCells>
  <pageMargins left="0.7" right="0.7" top="0.75" bottom="0.75" header="0.3" footer="0.3"/>
  <pageSetup paperSize="9" fitToWidth="0" orientation="portrait" horizontalDpi="4294967294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7"/>
  <sheetViews>
    <sheetView topLeftCell="A4" workbookViewId="0">
      <selection activeCell="B11" sqref="B11"/>
    </sheetView>
  </sheetViews>
  <sheetFormatPr defaultRowHeight="15" x14ac:dyDescent="0.25"/>
  <cols>
    <col min="1" max="1" width="4.85546875" customWidth="1"/>
    <col min="2" max="2" width="67.7109375" customWidth="1"/>
    <col min="3" max="3" width="13.7109375" customWidth="1"/>
  </cols>
  <sheetData>
    <row r="2" spans="1:3" ht="15.75" x14ac:dyDescent="0.25">
      <c r="A2" s="8"/>
      <c r="C2" s="15"/>
    </row>
    <row r="3" spans="1:3" ht="15.75" x14ac:dyDescent="0.25">
      <c r="A3" s="8"/>
      <c r="B3" s="68" t="s">
        <v>98</v>
      </c>
    </row>
    <row r="4" spans="1:3" ht="15.75" x14ac:dyDescent="0.25">
      <c r="A4" s="8"/>
      <c r="B4" s="7"/>
      <c r="C4" s="62"/>
    </row>
    <row r="5" spans="1:3" ht="18.75" x14ac:dyDescent="0.3">
      <c r="A5" s="8"/>
      <c r="B5" s="18" t="s">
        <v>33</v>
      </c>
    </row>
    <row r="6" spans="1:3" ht="18.75" x14ac:dyDescent="0.3">
      <c r="A6" s="8"/>
      <c r="B6" s="18"/>
    </row>
    <row r="7" spans="1:3" ht="15.75" x14ac:dyDescent="0.25">
      <c r="A7" s="8"/>
      <c r="B7" s="119" t="s">
        <v>106</v>
      </c>
      <c r="C7" s="119"/>
    </row>
    <row r="8" spans="1:3" ht="16.5" thickBot="1" x14ac:dyDescent="0.3">
      <c r="A8" s="8"/>
      <c r="B8" s="68" t="s">
        <v>233</v>
      </c>
      <c r="C8" s="11"/>
    </row>
    <row r="9" spans="1:3" ht="15.75" x14ac:dyDescent="0.25">
      <c r="A9" s="9" t="s">
        <v>2</v>
      </c>
      <c r="B9" s="13" t="s">
        <v>4</v>
      </c>
      <c r="C9" s="2" t="s">
        <v>5</v>
      </c>
    </row>
    <row r="10" spans="1:3" ht="15.75" x14ac:dyDescent="0.25">
      <c r="A10" s="10" t="s">
        <v>3</v>
      </c>
      <c r="B10" s="3"/>
      <c r="C10" s="3"/>
    </row>
    <row r="11" spans="1:3" ht="15.75" x14ac:dyDescent="0.25">
      <c r="A11" s="14" t="s">
        <v>0</v>
      </c>
      <c r="B11" s="5" t="s">
        <v>6</v>
      </c>
      <c r="C11" s="12"/>
    </row>
    <row r="12" spans="1:3" ht="15.75" x14ac:dyDescent="0.25">
      <c r="A12" s="6"/>
      <c r="B12" s="4" t="s">
        <v>105</v>
      </c>
      <c r="C12" s="12"/>
    </row>
    <row r="13" spans="1:3" ht="15.75" x14ac:dyDescent="0.25">
      <c r="A13" s="6"/>
      <c r="B13" s="4" t="s">
        <v>7</v>
      </c>
      <c r="C13" s="12"/>
    </row>
    <row r="14" spans="1:3" ht="15.75" x14ac:dyDescent="0.25">
      <c r="A14" s="6"/>
      <c r="B14" s="4" t="s">
        <v>8</v>
      </c>
      <c r="C14" s="12"/>
    </row>
    <row r="15" spans="1:3" ht="15.75" x14ac:dyDescent="0.25">
      <c r="A15" s="6"/>
      <c r="B15" s="4" t="s">
        <v>9</v>
      </c>
      <c r="C15" s="12"/>
    </row>
    <row r="16" spans="1:3" ht="15.75" x14ac:dyDescent="0.25">
      <c r="A16" s="14" t="s">
        <v>10</v>
      </c>
      <c r="B16" s="5" t="s">
        <v>11</v>
      </c>
      <c r="C16" s="16">
        <v>131.04</v>
      </c>
    </row>
    <row r="17" spans="1:7" ht="15.75" x14ac:dyDescent="0.25">
      <c r="A17" s="6"/>
      <c r="B17" s="4" t="s">
        <v>217</v>
      </c>
      <c r="C17" s="16">
        <v>109.52</v>
      </c>
    </row>
    <row r="18" spans="1:7" ht="15.75" x14ac:dyDescent="0.25">
      <c r="A18" s="6"/>
      <c r="B18" s="4" t="s">
        <v>68</v>
      </c>
      <c r="C18" s="16">
        <v>874</v>
      </c>
    </row>
    <row r="19" spans="1:7" ht="15.75" x14ac:dyDescent="0.25">
      <c r="A19" s="6"/>
      <c r="B19" s="4" t="s">
        <v>13</v>
      </c>
      <c r="C19" s="12">
        <v>760</v>
      </c>
    </row>
    <row r="20" spans="1:7" ht="15.75" x14ac:dyDescent="0.25">
      <c r="A20" s="6"/>
      <c r="B20" s="4" t="s">
        <v>14</v>
      </c>
      <c r="C20" s="12">
        <v>114</v>
      </c>
    </row>
    <row r="21" spans="1:7" ht="15.75" x14ac:dyDescent="0.25">
      <c r="A21" s="6"/>
      <c r="B21" s="17" t="s">
        <v>69</v>
      </c>
      <c r="C21" s="12">
        <v>114</v>
      </c>
    </row>
    <row r="22" spans="1:7" s="71" customFormat="1" ht="15.75" x14ac:dyDescent="0.25">
      <c r="A22" s="74"/>
      <c r="B22" s="72" t="s">
        <v>164</v>
      </c>
      <c r="C22" s="79">
        <v>1240</v>
      </c>
    </row>
    <row r="23" spans="1:7" s="71" customFormat="1" ht="15.75" x14ac:dyDescent="0.25">
      <c r="A23" s="74"/>
      <c r="B23" s="80" t="s">
        <v>216</v>
      </c>
      <c r="C23" s="79">
        <v>186</v>
      </c>
      <c r="G23" s="80"/>
    </row>
    <row r="24" spans="1:7" ht="15.75" x14ac:dyDescent="0.25">
      <c r="A24" s="6"/>
      <c r="B24" s="4" t="s">
        <v>17</v>
      </c>
      <c r="C24" s="16">
        <v>21.52</v>
      </c>
    </row>
    <row r="25" spans="1:7" ht="15.75" x14ac:dyDescent="0.25">
      <c r="A25" s="6"/>
      <c r="B25" s="4" t="s">
        <v>218</v>
      </c>
      <c r="C25" s="12">
        <v>13.21</v>
      </c>
    </row>
    <row r="26" spans="1:7" ht="15.75" x14ac:dyDescent="0.25">
      <c r="A26" s="6"/>
      <c r="B26" s="4" t="s">
        <v>219</v>
      </c>
      <c r="C26" s="12">
        <v>5.25</v>
      </c>
    </row>
    <row r="27" spans="1:7" ht="15.75" x14ac:dyDescent="0.25">
      <c r="A27" s="6"/>
      <c r="B27" s="4" t="s">
        <v>220</v>
      </c>
      <c r="C27" s="12">
        <v>3.06</v>
      </c>
    </row>
    <row r="28" spans="1:7" ht="15.75" x14ac:dyDescent="0.25">
      <c r="A28" s="14" t="s">
        <v>1</v>
      </c>
      <c r="B28" s="5" t="s">
        <v>18</v>
      </c>
      <c r="C28" s="16">
        <v>43.85</v>
      </c>
    </row>
    <row r="29" spans="1:7" ht="15.75" x14ac:dyDescent="0.25">
      <c r="A29" s="6"/>
      <c r="B29" s="4" t="s">
        <v>316</v>
      </c>
      <c r="C29" s="16">
        <v>36.49</v>
      </c>
    </row>
    <row r="30" spans="1:7" ht="15.75" x14ac:dyDescent="0.25">
      <c r="A30" s="6"/>
      <c r="B30" s="4" t="s">
        <v>19</v>
      </c>
      <c r="C30" s="16">
        <v>7.36</v>
      </c>
    </row>
    <row r="31" spans="1:7" ht="15.75" x14ac:dyDescent="0.25">
      <c r="A31" s="6"/>
      <c r="B31" s="4" t="s">
        <v>51</v>
      </c>
      <c r="C31" s="16"/>
    </row>
    <row r="32" spans="1:7" ht="15.75" x14ac:dyDescent="0.25">
      <c r="A32" s="6"/>
      <c r="B32" s="27" t="s">
        <v>150</v>
      </c>
      <c r="C32" s="25">
        <v>0.76</v>
      </c>
    </row>
    <row r="33" spans="1:3" ht="15.75" x14ac:dyDescent="0.25">
      <c r="A33" s="6"/>
      <c r="B33" s="4" t="s">
        <v>88</v>
      </c>
      <c r="C33" s="12"/>
    </row>
    <row r="34" spans="1:3" ht="15.75" x14ac:dyDescent="0.25">
      <c r="A34" s="6"/>
      <c r="B34" s="4" t="s">
        <v>87</v>
      </c>
      <c r="C34" s="12"/>
    </row>
    <row r="35" spans="1:3" ht="15.75" x14ac:dyDescent="0.25">
      <c r="A35" s="6"/>
      <c r="B35" s="27" t="s">
        <v>151</v>
      </c>
      <c r="C35" s="12">
        <v>6.45</v>
      </c>
    </row>
    <row r="36" spans="1:3" ht="15.75" x14ac:dyDescent="0.25">
      <c r="A36" s="6"/>
      <c r="B36" s="4" t="s">
        <v>56</v>
      </c>
      <c r="C36" s="12"/>
    </row>
    <row r="37" spans="1:3" ht="15.75" x14ac:dyDescent="0.25">
      <c r="A37" s="6"/>
      <c r="B37" s="26" t="s">
        <v>317</v>
      </c>
      <c r="C37" s="12">
        <v>0.15</v>
      </c>
    </row>
    <row r="38" spans="1:3" ht="15.75" x14ac:dyDescent="0.25">
      <c r="A38" s="14" t="s">
        <v>26</v>
      </c>
      <c r="B38" s="5" t="s">
        <v>318</v>
      </c>
      <c r="C38" s="16">
        <v>13.15</v>
      </c>
    </row>
    <row r="39" spans="1:3" ht="15.75" x14ac:dyDescent="0.25">
      <c r="A39" s="14" t="s">
        <v>27</v>
      </c>
      <c r="B39" s="5" t="s">
        <v>221</v>
      </c>
      <c r="C39" s="16">
        <v>157.25</v>
      </c>
    </row>
    <row r="40" spans="1:3" ht="15.75" x14ac:dyDescent="0.25">
      <c r="A40" s="14" t="s">
        <v>28</v>
      </c>
      <c r="B40" s="5" t="s">
        <v>31</v>
      </c>
      <c r="C40" s="16">
        <f>C16+C28+C38+C39</f>
        <v>345.28999999999996</v>
      </c>
    </row>
    <row r="41" spans="1:3" ht="15.75" x14ac:dyDescent="0.25">
      <c r="A41" s="14" t="s">
        <v>29</v>
      </c>
      <c r="B41" s="5" t="s">
        <v>319</v>
      </c>
      <c r="C41" s="16">
        <v>86.32</v>
      </c>
    </row>
    <row r="42" spans="1:3" ht="15.75" x14ac:dyDescent="0.25">
      <c r="A42" s="14" t="s">
        <v>30</v>
      </c>
      <c r="B42" s="5" t="s">
        <v>321</v>
      </c>
      <c r="C42" s="16">
        <v>36255.449999999997</v>
      </c>
    </row>
    <row r="43" spans="1:3" ht="15.75" x14ac:dyDescent="0.25">
      <c r="A43" s="14"/>
      <c r="B43" s="4"/>
      <c r="C43" s="12"/>
    </row>
    <row r="44" spans="1:3" ht="15.75" x14ac:dyDescent="0.25">
      <c r="A44" s="8"/>
      <c r="C44" s="15"/>
    </row>
    <row r="45" spans="1:3" ht="15.75" x14ac:dyDescent="0.25">
      <c r="A45" s="8"/>
      <c r="B45" s="22" t="s">
        <v>122</v>
      </c>
      <c r="C45" s="15"/>
    </row>
    <row r="46" spans="1:3" ht="15.75" x14ac:dyDescent="0.25">
      <c r="A46" s="8"/>
      <c r="B46" s="22"/>
      <c r="C46" s="15"/>
    </row>
    <row r="47" spans="1:3" ht="15.75" x14ac:dyDescent="0.25">
      <c r="A47" s="8"/>
      <c r="B47" s="120" t="s">
        <v>86</v>
      </c>
      <c r="C47" s="120"/>
    </row>
  </sheetData>
  <mergeCells count="2">
    <mergeCell ref="B7:C7"/>
    <mergeCell ref="B47:C47"/>
  </mergeCells>
  <pageMargins left="0.7" right="0.7" top="0.75" bottom="0.75" header="0.3" footer="0.3"/>
  <pageSetup paperSize="9" fitToWidth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46" workbookViewId="0">
      <selection activeCell="B7" sqref="B7"/>
    </sheetView>
  </sheetViews>
  <sheetFormatPr defaultRowHeight="15" x14ac:dyDescent="0.25"/>
  <cols>
    <col min="2" max="2" width="77.140625" customWidth="1"/>
    <col min="3" max="3" width="15" customWidth="1"/>
  </cols>
  <sheetData>
    <row r="1" spans="1:3" ht="15.75" x14ac:dyDescent="0.25">
      <c r="A1" s="8"/>
    </row>
    <row r="2" spans="1:3" ht="15.75" x14ac:dyDescent="0.25">
      <c r="A2" s="8"/>
      <c r="B2" s="34" t="s">
        <v>98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ht="15.75" x14ac:dyDescent="0.25">
      <c r="A6" s="8"/>
      <c r="B6" s="119" t="s">
        <v>50</v>
      </c>
      <c r="C6" s="119"/>
    </row>
    <row r="7" spans="1:3" ht="16.5" thickBot="1" x14ac:dyDescent="0.3">
      <c r="A7" s="8"/>
      <c r="B7" s="34" t="s">
        <v>233</v>
      </c>
      <c r="C7" s="1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5" t="s">
        <v>6</v>
      </c>
      <c r="C10" s="12"/>
    </row>
    <row r="11" spans="1:3" ht="15.75" x14ac:dyDescent="0.25">
      <c r="A11" s="6"/>
      <c r="B11" s="4" t="s">
        <v>66</v>
      </c>
      <c r="C11" s="12"/>
    </row>
    <row r="12" spans="1:3" ht="15.75" x14ac:dyDescent="0.25">
      <c r="A12" s="6"/>
      <c r="B12" s="4" t="s">
        <v>7</v>
      </c>
      <c r="C12" s="12"/>
    </row>
    <row r="13" spans="1:3" ht="15.75" x14ac:dyDescent="0.25">
      <c r="A13" s="6"/>
      <c r="B13" s="4" t="s">
        <v>8</v>
      </c>
      <c r="C13" s="12"/>
    </row>
    <row r="14" spans="1:3" ht="15.75" x14ac:dyDescent="0.25">
      <c r="A14" s="6"/>
      <c r="B14" s="4" t="s">
        <v>65</v>
      </c>
      <c r="C14" s="12"/>
    </row>
    <row r="15" spans="1:3" ht="15.75" x14ac:dyDescent="0.25">
      <c r="A15" s="14" t="s">
        <v>10</v>
      </c>
      <c r="B15" s="5" t="s">
        <v>11</v>
      </c>
      <c r="C15" s="16">
        <v>64.510000000000005</v>
      </c>
    </row>
    <row r="16" spans="1:3" ht="15.75" x14ac:dyDescent="0.25">
      <c r="A16" s="6"/>
      <c r="B16" s="4" t="s">
        <v>224</v>
      </c>
      <c r="C16" s="16">
        <v>53.67</v>
      </c>
    </row>
    <row r="17" spans="1:3" ht="15.75" x14ac:dyDescent="0.25">
      <c r="A17" s="6"/>
      <c r="B17" s="4" t="s">
        <v>68</v>
      </c>
      <c r="C17" s="16">
        <v>822.25</v>
      </c>
    </row>
    <row r="18" spans="1:3" ht="15.75" x14ac:dyDescent="0.25">
      <c r="A18" s="6"/>
      <c r="B18" s="4" t="s">
        <v>13</v>
      </c>
      <c r="C18" s="12">
        <v>980</v>
      </c>
    </row>
    <row r="19" spans="1:3" ht="15.75" x14ac:dyDescent="0.25">
      <c r="A19" s="6"/>
      <c r="B19" s="4" t="s">
        <v>14</v>
      </c>
      <c r="C19" s="12">
        <v>147</v>
      </c>
    </row>
    <row r="20" spans="1:3" ht="15.75" x14ac:dyDescent="0.25">
      <c r="A20" s="6"/>
      <c r="B20" s="17" t="s">
        <v>110</v>
      </c>
      <c r="C20" s="12">
        <v>147</v>
      </c>
    </row>
    <row r="21" spans="1:3" ht="15.75" x14ac:dyDescent="0.25">
      <c r="A21" s="6"/>
      <c r="B21" s="4" t="s">
        <v>75</v>
      </c>
      <c r="C21" s="16">
        <v>10.84</v>
      </c>
    </row>
    <row r="22" spans="1:3" ht="15.75" x14ac:dyDescent="0.25">
      <c r="A22" s="6"/>
      <c r="B22" s="4" t="s">
        <v>225</v>
      </c>
      <c r="C22" s="12">
        <v>6.76</v>
      </c>
    </row>
    <row r="23" spans="1:3" ht="15.75" x14ac:dyDescent="0.25">
      <c r="A23" s="6"/>
      <c r="B23" s="4" t="s">
        <v>226</v>
      </c>
      <c r="C23" s="12">
        <v>2.58</v>
      </c>
    </row>
    <row r="24" spans="1:3" ht="15.75" x14ac:dyDescent="0.25">
      <c r="A24" s="6"/>
      <c r="B24" s="4" t="s">
        <v>227</v>
      </c>
      <c r="C24" s="12">
        <v>1.5</v>
      </c>
    </row>
    <row r="25" spans="1:3" ht="15.75" x14ac:dyDescent="0.25">
      <c r="A25" s="14" t="s">
        <v>1</v>
      </c>
      <c r="B25" s="5" t="s">
        <v>18</v>
      </c>
      <c r="C25" s="16">
        <v>115.89</v>
      </c>
    </row>
    <row r="26" spans="1:3" ht="15.75" x14ac:dyDescent="0.25">
      <c r="A26" s="6"/>
      <c r="B26" s="4" t="s">
        <v>223</v>
      </c>
      <c r="C26" s="16">
        <v>103.38</v>
      </c>
    </row>
    <row r="27" spans="1:3" ht="15.75" x14ac:dyDescent="0.25">
      <c r="A27" s="6"/>
      <c r="B27" s="4" t="s">
        <v>19</v>
      </c>
      <c r="C27" s="16">
        <v>12.51</v>
      </c>
    </row>
    <row r="28" spans="1:3" ht="15.75" x14ac:dyDescent="0.25">
      <c r="A28" s="6"/>
      <c r="B28" s="4" t="s">
        <v>51</v>
      </c>
      <c r="C28" s="16"/>
    </row>
    <row r="29" spans="1:3" ht="15.75" x14ac:dyDescent="0.25">
      <c r="A29" s="6"/>
      <c r="B29" s="27" t="s">
        <v>52</v>
      </c>
      <c r="C29" s="25">
        <v>0.48</v>
      </c>
    </row>
    <row r="30" spans="1:3" ht="15.75" x14ac:dyDescent="0.25">
      <c r="A30" s="6"/>
      <c r="B30" s="4" t="s">
        <v>53</v>
      </c>
      <c r="C30" s="12"/>
    </row>
    <row r="31" spans="1:3" ht="15.75" x14ac:dyDescent="0.25">
      <c r="A31" s="6"/>
      <c r="B31" s="4" t="s">
        <v>54</v>
      </c>
      <c r="C31" s="12"/>
    </row>
    <row r="32" spans="1:3" ht="15.75" x14ac:dyDescent="0.25">
      <c r="A32" s="6"/>
      <c r="B32" s="27" t="s">
        <v>55</v>
      </c>
      <c r="C32" s="12">
        <v>11.4</v>
      </c>
    </row>
    <row r="33" spans="1:3" ht="15.75" x14ac:dyDescent="0.25">
      <c r="A33" s="6"/>
      <c r="B33" s="4" t="s">
        <v>56</v>
      </c>
      <c r="C33" s="12"/>
    </row>
    <row r="34" spans="1:3" ht="15.75" x14ac:dyDescent="0.25">
      <c r="A34" s="6"/>
      <c r="B34" s="26" t="s">
        <v>57</v>
      </c>
      <c r="C34" s="12">
        <v>0.63</v>
      </c>
    </row>
    <row r="35" spans="1:3" ht="15.75" x14ac:dyDescent="0.25">
      <c r="A35" s="14" t="s">
        <v>26</v>
      </c>
      <c r="B35" s="5" t="s">
        <v>228</v>
      </c>
      <c r="C35" s="16">
        <v>34.770000000000003</v>
      </c>
    </row>
    <row r="36" spans="1:3" ht="15.75" x14ac:dyDescent="0.25">
      <c r="A36" s="14" t="s">
        <v>27</v>
      </c>
      <c r="B36" s="5" t="s">
        <v>229</v>
      </c>
      <c r="C36" s="16">
        <v>77.41</v>
      </c>
    </row>
    <row r="37" spans="1:3" ht="15.75" x14ac:dyDescent="0.25">
      <c r="A37" s="14" t="s">
        <v>28</v>
      </c>
      <c r="B37" s="5" t="s">
        <v>31</v>
      </c>
      <c r="C37" s="16">
        <v>292.58</v>
      </c>
    </row>
    <row r="38" spans="1:3" ht="15.75" x14ac:dyDescent="0.25">
      <c r="A38" s="14" t="s">
        <v>29</v>
      </c>
      <c r="B38" s="5" t="s">
        <v>230</v>
      </c>
      <c r="C38" s="16">
        <v>36.57</v>
      </c>
    </row>
    <row r="39" spans="1:3" ht="15.75" x14ac:dyDescent="0.25">
      <c r="A39" s="14" t="s">
        <v>30</v>
      </c>
      <c r="B39" s="5" t="s">
        <v>231</v>
      </c>
      <c r="C39" s="16">
        <v>35110</v>
      </c>
    </row>
    <row r="40" spans="1:3" ht="15.75" x14ac:dyDescent="0.25">
      <c r="A40" s="14"/>
      <c r="B40" s="4"/>
      <c r="C40" s="12"/>
    </row>
    <row r="41" spans="1:3" ht="15.75" x14ac:dyDescent="0.25">
      <c r="A41" s="8"/>
      <c r="C41" s="15"/>
    </row>
    <row r="42" spans="1:3" ht="15.75" x14ac:dyDescent="0.25">
      <c r="A42" s="8"/>
      <c r="B42" s="22" t="s">
        <v>232</v>
      </c>
      <c r="C42" s="15"/>
    </row>
    <row r="43" spans="1:3" ht="15.75" x14ac:dyDescent="0.25">
      <c r="A43" s="8"/>
    </row>
    <row r="44" spans="1:3" ht="15.75" x14ac:dyDescent="0.25">
      <c r="A44" s="8"/>
    </row>
    <row r="45" spans="1:3" ht="15.75" x14ac:dyDescent="0.25">
      <c r="A45" s="8"/>
    </row>
    <row r="46" spans="1:3" ht="15.75" x14ac:dyDescent="0.25">
      <c r="A46" s="8"/>
      <c r="B46" s="120" t="s">
        <v>86</v>
      </c>
      <c r="C46" s="120"/>
    </row>
    <row r="47" spans="1:3" ht="15.75" x14ac:dyDescent="0.25">
      <c r="A47" s="8"/>
    </row>
  </sheetData>
  <mergeCells count="2">
    <mergeCell ref="B6:C6"/>
    <mergeCell ref="B46:C46"/>
  </mergeCells>
  <pageMargins left="0.7" right="0.7" top="0.75" bottom="0.75" header="0.3" footer="0.3"/>
  <pageSetup paperSize="9" scale="86" fitToHeight="0" orientation="portrait" horizontalDpi="4294967294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XK1027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28" zoomScaleNormal="100" workbookViewId="0">
      <selection activeCell="F29" sqref="F29"/>
    </sheetView>
  </sheetViews>
  <sheetFormatPr defaultRowHeight="15" x14ac:dyDescent="0.25"/>
  <cols>
    <col min="2" max="2" width="78.85546875" customWidth="1"/>
    <col min="3" max="3" width="15.42578125" customWidth="1"/>
  </cols>
  <sheetData>
    <row r="1" spans="1:3" ht="15.75" x14ac:dyDescent="0.25">
      <c r="A1" s="8"/>
    </row>
    <row r="2" spans="1:3" ht="15.75" x14ac:dyDescent="0.25">
      <c r="A2" s="8"/>
      <c r="B2" s="34" t="s">
        <v>32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ht="15.75" thickBot="1" x14ac:dyDescent="0.3">
      <c r="A6" s="119" t="s">
        <v>234</v>
      </c>
      <c r="B6" s="119"/>
      <c r="C6" s="119"/>
    </row>
    <row r="7" spans="1:3" ht="15.75" x14ac:dyDescent="0.25">
      <c r="A7" s="9" t="s">
        <v>2</v>
      </c>
      <c r="B7" s="13" t="s">
        <v>4</v>
      </c>
      <c r="C7" s="2" t="s">
        <v>5</v>
      </c>
    </row>
    <row r="8" spans="1:3" ht="15.75" x14ac:dyDescent="0.25">
      <c r="A8" s="10" t="s">
        <v>3</v>
      </c>
      <c r="B8" s="3"/>
      <c r="C8" s="3"/>
    </row>
    <row r="9" spans="1:3" ht="15.75" x14ac:dyDescent="0.25">
      <c r="A9" s="14" t="s">
        <v>0</v>
      </c>
      <c r="B9" s="5" t="s">
        <v>6</v>
      </c>
      <c r="C9" s="12"/>
    </row>
    <row r="10" spans="1:3" ht="15.75" x14ac:dyDescent="0.25">
      <c r="A10" s="6"/>
      <c r="B10" s="4" t="s">
        <v>67</v>
      </c>
      <c r="C10" s="12"/>
    </row>
    <row r="11" spans="1:3" ht="15.75" x14ac:dyDescent="0.25">
      <c r="A11" s="6"/>
      <c r="B11" s="4" t="s">
        <v>7</v>
      </c>
      <c r="C11" s="12"/>
    </row>
    <row r="12" spans="1:3" ht="15.75" x14ac:dyDescent="0.25">
      <c r="A12" s="6"/>
      <c r="B12" s="4" t="s">
        <v>8</v>
      </c>
      <c r="C12" s="12"/>
    </row>
    <row r="13" spans="1:3" ht="15.75" x14ac:dyDescent="0.25">
      <c r="A13" s="6"/>
      <c r="B13" s="4" t="s">
        <v>9</v>
      </c>
      <c r="C13" s="12"/>
    </row>
    <row r="14" spans="1:3" ht="15.75" x14ac:dyDescent="0.25">
      <c r="A14" s="14" t="s">
        <v>10</v>
      </c>
      <c r="B14" s="5" t="s">
        <v>11</v>
      </c>
      <c r="C14" s="16">
        <f>C15+C21</f>
        <v>135.35000000000002</v>
      </c>
    </row>
    <row r="15" spans="1:3" ht="15.75" x14ac:dyDescent="0.25">
      <c r="A15" s="6"/>
      <c r="B15" s="4" t="s">
        <v>237</v>
      </c>
      <c r="C15" s="16">
        <v>113.15</v>
      </c>
    </row>
    <row r="16" spans="1:3" ht="15.75" x14ac:dyDescent="0.25">
      <c r="A16" s="6"/>
      <c r="B16" s="4" t="s">
        <v>12</v>
      </c>
      <c r="C16" s="16">
        <v>944</v>
      </c>
    </row>
    <row r="17" spans="1:3" ht="15.75" x14ac:dyDescent="0.25">
      <c r="A17" s="6"/>
      <c r="B17" s="4" t="s">
        <v>13</v>
      </c>
      <c r="C17" s="12">
        <v>780</v>
      </c>
    </row>
    <row r="18" spans="1:3" ht="15.75" x14ac:dyDescent="0.25">
      <c r="A18" s="6"/>
      <c r="B18" s="4" t="s">
        <v>14</v>
      </c>
      <c r="C18" s="12">
        <v>164</v>
      </c>
    </row>
    <row r="19" spans="1:3" ht="15.75" x14ac:dyDescent="0.25">
      <c r="A19" s="6"/>
      <c r="B19" s="17" t="s">
        <v>235</v>
      </c>
      <c r="C19" s="12">
        <v>164</v>
      </c>
    </row>
    <row r="20" spans="1:3" s="71" customFormat="1" ht="15.75" x14ac:dyDescent="0.25">
      <c r="A20" s="74"/>
      <c r="B20" s="72" t="s">
        <v>236</v>
      </c>
      <c r="C20" s="79">
        <v>1432</v>
      </c>
    </row>
    <row r="21" spans="1:3" ht="15.75" x14ac:dyDescent="0.25">
      <c r="A21" s="6"/>
      <c r="B21" s="4" t="s">
        <v>17</v>
      </c>
      <c r="C21" s="16">
        <f>SUM(C22:C24)</f>
        <v>22.200000000000003</v>
      </c>
    </row>
    <row r="22" spans="1:3" ht="15.75" x14ac:dyDescent="0.25">
      <c r="A22" s="6"/>
      <c r="B22" s="4" t="s">
        <v>240</v>
      </c>
      <c r="C22" s="12">
        <v>13.6</v>
      </c>
    </row>
    <row r="23" spans="1:3" ht="15.75" x14ac:dyDescent="0.25">
      <c r="A23" s="6"/>
      <c r="B23" s="4" t="s">
        <v>238</v>
      </c>
      <c r="C23" s="12">
        <v>5.43</v>
      </c>
    </row>
    <row r="24" spans="1:3" ht="15.75" x14ac:dyDescent="0.25">
      <c r="A24" s="6"/>
      <c r="B24" s="4" t="s">
        <v>239</v>
      </c>
      <c r="C24" s="12">
        <v>3.17</v>
      </c>
    </row>
    <row r="25" spans="1:3" ht="15.75" x14ac:dyDescent="0.25">
      <c r="A25" s="14" t="s">
        <v>1</v>
      </c>
      <c r="B25" s="5" t="s">
        <v>18</v>
      </c>
      <c r="C25" s="16">
        <v>35.020000000000003</v>
      </c>
    </row>
    <row r="26" spans="1:3" ht="15.75" x14ac:dyDescent="0.25">
      <c r="A26" s="6"/>
      <c r="B26" s="4" t="s">
        <v>241</v>
      </c>
      <c r="C26" s="16">
        <v>28.96</v>
      </c>
    </row>
    <row r="27" spans="1:3" ht="15.75" x14ac:dyDescent="0.25">
      <c r="A27" s="6"/>
      <c r="B27" s="4" t="s">
        <v>19</v>
      </c>
      <c r="C27" s="16">
        <v>6.06</v>
      </c>
    </row>
    <row r="28" spans="1:3" ht="15.75" x14ac:dyDescent="0.25">
      <c r="A28" s="6"/>
      <c r="B28" s="4" t="s">
        <v>51</v>
      </c>
      <c r="C28" s="16"/>
    </row>
    <row r="29" spans="1:3" ht="15.75" x14ac:dyDescent="0.25">
      <c r="A29" s="6"/>
      <c r="B29" s="27" t="s">
        <v>138</v>
      </c>
      <c r="C29" s="25">
        <v>0.76</v>
      </c>
    </row>
    <row r="30" spans="1:3" ht="15.75" x14ac:dyDescent="0.25">
      <c r="A30" s="6"/>
      <c r="B30" s="4" t="s">
        <v>88</v>
      </c>
      <c r="C30" s="12"/>
    </row>
    <row r="31" spans="1:3" ht="15.75" x14ac:dyDescent="0.25">
      <c r="A31" s="6"/>
      <c r="B31" s="4" t="s">
        <v>87</v>
      </c>
      <c r="C31" s="12"/>
    </row>
    <row r="32" spans="1:3" ht="15.75" x14ac:dyDescent="0.25">
      <c r="A32" s="6"/>
      <c r="B32" s="27" t="s">
        <v>139</v>
      </c>
      <c r="C32" s="12">
        <v>5.12</v>
      </c>
    </row>
    <row r="33" spans="1:3" ht="15.75" x14ac:dyDescent="0.25">
      <c r="A33" s="6"/>
      <c r="B33" s="4" t="s">
        <v>56</v>
      </c>
      <c r="C33" s="12"/>
    </row>
    <row r="34" spans="1:3" ht="15.75" x14ac:dyDescent="0.25">
      <c r="A34" s="6"/>
      <c r="B34" s="26" t="s">
        <v>58</v>
      </c>
      <c r="C34" s="12">
        <v>0.18</v>
      </c>
    </row>
    <row r="35" spans="1:3" ht="15.75" x14ac:dyDescent="0.25">
      <c r="A35" s="14" t="s">
        <v>26</v>
      </c>
      <c r="B35" s="5" t="s">
        <v>242</v>
      </c>
      <c r="C35" s="16">
        <v>10.51</v>
      </c>
    </row>
    <row r="36" spans="1:3" ht="15.75" x14ac:dyDescent="0.25">
      <c r="A36" s="14" t="s">
        <v>27</v>
      </c>
      <c r="B36" s="5" t="s">
        <v>243</v>
      </c>
      <c r="C36" s="16">
        <v>162.41999999999999</v>
      </c>
    </row>
    <row r="37" spans="1:3" ht="15.75" x14ac:dyDescent="0.25">
      <c r="A37" s="14" t="s">
        <v>28</v>
      </c>
      <c r="B37" s="5" t="s">
        <v>31</v>
      </c>
      <c r="C37" s="16">
        <f>C14+C25+C35+C36</f>
        <v>343.3</v>
      </c>
    </row>
    <row r="38" spans="1:3" ht="15.75" x14ac:dyDescent="0.25">
      <c r="A38" s="14" t="s">
        <v>29</v>
      </c>
      <c r="B38" s="5" t="s">
        <v>244</v>
      </c>
      <c r="C38" s="16">
        <v>85.83</v>
      </c>
    </row>
    <row r="39" spans="1:3" ht="15.75" x14ac:dyDescent="0.25">
      <c r="A39" s="14" t="s">
        <v>30</v>
      </c>
      <c r="B39" s="5" t="s">
        <v>245</v>
      </c>
      <c r="C39" s="16">
        <v>36046</v>
      </c>
    </row>
    <row r="40" spans="1:3" ht="15.75" x14ac:dyDescent="0.25">
      <c r="A40" s="14"/>
      <c r="B40" s="4"/>
      <c r="C40" s="12"/>
    </row>
    <row r="41" spans="1:3" ht="15.75" x14ac:dyDescent="0.25">
      <c r="A41" s="8"/>
      <c r="C41" s="15"/>
    </row>
    <row r="42" spans="1:3" ht="15.75" x14ac:dyDescent="0.25">
      <c r="A42" s="8"/>
      <c r="B42" s="22" t="s">
        <v>232</v>
      </c>
      <c r="C42" s="15"/>
    </row>
    <row r="43" spans="1:3" ht="15.75" x14ac:dyDescent="0.25">
      <c r="A43" s="8"/>
    </row>
    <row r="44" spans="1:3" ht="15.75" x14ac:dyDescent="0.25">
      <c r="A44" s="8"/>
    </row>
    <row r="45" spans="1:3" ht="15.75" x14ac:dyDescent="0.25">
      <c r="A45" s="8"/>
    </row>
    <row r="46" spans="1:3" ht="15.75" x14ac:dyDescent="0.25">
      <c r="A46" s="8"/>
      <c r="B46" s="120" t="s">
        <v>86</v>
      </c>
      <c r="C46" s="120"/>
    </row>
    <row r="47" spans="1:3" ht="15.75" x14ac:dyDescent="0.25">
      <c r="A47" s="8"/>
    </row>
  </sheetData>
  <mergeCells count="2">
    <mergeCell ref="A6:C6"/>
    <mergeCell ref="B46:C46"/>
  </mergeCells>
  <pageMargins left="0.7" right="0.7" top="0.75" bottom="0.75" header="0.3" footer="0.3"/>
  <pageSetup paperSize="9" scale="84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49"/>
  <sheetViews>
    <sheetView topLeftCell="A28" workbookViewId="0">
      <selection activeCell="C42" sqref="C42"/>
    </sheetView>
  </sheetViews>
  <sheetFormatPr defaultRowHeight="15" x14ac:dyDescent="0.25"/>
  <cols>
    <col min="2" max="2" width="74" customWidth="1"/>
    <col min="3" max="3" width="13.7109375" customWidth="1"/>
  </cols>
  <sheetData>
    <row r="2" spans="1:3" ht="15.75" x14ac:dyDescent="0.25">
      <c r="A2" s="8"/>
      <c r="C2" s="15"/>
    </row>
    <row r="3" spans="1:3" ht="15.75" x14ac:dyDescent="0.25">
      <c r="A3" s="8"/>
      <c r="B3" s="39" t="s">
        <v>32</v>
      </c>
    </row>
    <row r="4" spans="1:3" ht="15.75" x14ac:dyDescent="0.25">
      <c r="A4" s="8"/>
      <c r="B4" s="7"/>
    </row>
    <row r="5" spans="1:3" ht="18.75" x14ac:dyDescent="0.3">
      <c r="A5" s="8"/>
      <c r="B5" s="18" t="s">
        <v>33</v>
      </c>
    </row>
    <row r="6" spans="1:3" ht="18.75" x14ac:dyDescent="0.3">
      <c r="A6" s="8"/>
      <c r="B6" s="18"/>
    </row>
    <row r="7" spans="1:3" ht="15.75" x14ac:dyDescent="0.25">
      <c r="A7" s="8"/>
      <c r="B7" s="119" t="s">
        <v>140</v>
      </c>
      <c r="C7" s="119"/>
    </row>
    <row r="8" spans="1:3" ht="16.5" thickBot="1" x14ac:dyDescent="0.3">
      <c r="A8" s="8"/>
      <c r="B8" s="39" t="s">
        <v>233</v>
      </c>
      <c r="C8" s="11"/>
    </row>
    <row r="9" spans="1:3" ht="15.75" x14ac:dyDescent="0.25">
      <c r="A9" s="9" t="s">
        <v>2</v>
      </c>
      <c r="B9" s="13" t="s">
        <v>4</v>
      </c>
      <c r="C9" s="2" t="s">
        <v>5</v>
      </c>
    </row>
    <row r="10" spans="1:3" ht="15.75" x14ac:dyDescent="0.25">
      <c r="A10" s="10" t="s">
        <v>3</v>
      </c>
      <c r="B10" s="3"/>
      <c r="C10" s="3"/>
    </row>
    <row r="11" spans="1:3" ht="15.75" x14ac:dyDescent="0.25">
      <c r="A11" s="14" t="s">
        <v>0</v>
      </c>
      <c r="B11" s="73" t="s">
        <v>6</v>
      </c>
      <c r="C11" s="76"/>
    </row>
    <row r="12" spans="1:3" ht="15.75" x14ac:dyDescent="0.25">
      <c r="A12" s="6"/>
      <c r="B12" s="72" t="s">
        <v>165</v>
      </c>
      <c r="C12" s="76"/>
    </row>
    <row r="13" spans="1:3" ht="15.75" x14ac:dyDescent="0.25">
      <c r="A13" s="6"/>
      <c r="B13" s="72" t="s">
        <v>7</v>
      </c>
      <c r="C13" s="76"/>
    </row>
    <row r="14" spans="1:3" ht="15.75" x14ac:dyDescent="0.25">
      <c r="A14" s="6"/>
      <c r="B14" s="72" t="s">
        <v>8</v>
      </c>
      <c r="C14" s="76"/>
    </row>
    <row r="15" spans="1:3" ht="15.75" x14ac:dyDescent="0.25">
      <c r="A15" s="6"/>
      <c r="B15" s="72" t="s">
        <v>9</v>
      </c>
      <c r="C15" s="76"/>
    </row>
    <row r="16" spans="1:3" ht="15.75" x14ac:dyDescent="0.25">
      <c r="A16" s="14" t="s">
        <v>10</v>
      </c>
      <c r="B16" s="73" t="s">
        <v>11</v>
      </c>
      <c r="C16" s="79">
        <f>SUM(C23+C17)</f>
        <v>128.38</v>
      </c>
    </row>
    <row r="17" spans="1:3" ht="15.75" x14ac:dyDescent="0.25">
      <c r="A17" s="6"/>
      <c r="B17" s="72" t="s">
        <v>246</v>
      </c>
      <c r="C17" s="79">
        <v>107.33</v>
      </c>
    </row>
    <row r="18" spans="1:3" ht="15.75" x14ac:dyDescent="0.25">
      <c r="A18" s="6"/>
      <c r="B18" s="72" t="s">
        <v>12</v>
      </c>
      <c r="C18" s="79">
        <v>822</v>
      </c>
    </row>
    <row r="19" spans="1:3" ht="15.75" x14ac:dyDescent="0.25">
      <c r="A19" s="6"/>
      <c r="B19" s="72" t="s">
        <v>13</v>
      </c>
      <c r="C19" s="76">
        <v>715</v>
      </c>
    </row>
    <row r="20" spans="1:3" ht="15.75" x14ac:dyDescent="0.25">
      <c r="A20" s="6"/>
      <c r="B20" s="72" t="s">
        <v>14</v>
      </c>
      <c r="C20" s="76">
        <v>107</v>
      </c>
    </row>
    <row r="21" spans="1:3" ht="15.75" x14ac:dyDescent="0.25">
      <c r="A21" s="6"/>
      <c r="B21" s="80" t="s">
        <v>110</v>
      </c>
      <c r="C21" s="76">
        <v>107</v>
      </c>
    </row>
    <row r="22" spans="1:3" s="71" customFormat="1" ht="15.75" x14ac:dyDescent="0.25">
      <c r="A22" s="74"/>
      <c r="B22" s="72" t="s">
        <v>236</v>
      </c>
      <c r="C22" s="79">
        <v>1432</v>
      </c>
    </row>
    <row r="23" spans="1:3" ht="15.75" x14ac:dyDescent="0.25">
      <c r="A23" s="6"/>
      <c r="B23" s="72" t="s">
        <v>17</v>
      </c>
      <c r="C23" s="79">
        <f>SUM(C24:C26)</f>
        <v>21.05</v>
      </c>
    </row>
    <row r="24" spans="1:3" ht="15.75" x14ac:dyDescent="0.25">
      <c r="A24" s="6"/>
      <c r="B24" s="72" t="s">
        <v>247</v>
      </c>
      <c r="C24" s="76">
        <v>12.9</v>
      </c>
    </row>
    <row r="25" spans="1:3" ht="15.75" x14ac:dyDescent="0.25">
      <c r="A25" s="6"/>
      <c r="B25" s="72" t="s">
        <v>248</v>
      </c>
      <c r="C25" s="76">
        <v>5.15</v>
      </c>
    </row>
    <row r="26" spans="1:3" ht="15.75" x14ac:dyDescent="0.25">
      <c r="A26" s="6"/>
      <c r="B26" s="72" t="s">
        <v>249</v>
      </c>
      <c r="C26" s="76">
        <v>3</v>
      </c>
    </row>
    <row r="27" spans="1:3" ht="15.75" x14ac:dyDescent="0.25">
      <c r="A27" s="14" t="s">
        <v>1</v>
      </c>
      <c r="B27" s="73" t="s">
        <v>18</v>
      </c>
      <c r="C27" s="79">
        <v>35.020000000000003</v>
      </c>
    </row>
    <row r="28" spans="1:3" ht="15.75" x14ac:dyDescent="0.25">
      <c r="A28" s="6"/>
      <c r="B28" s="72" t="s">
        <v>241</v>
      </c>
      <c r="C28" s="79">
        <v>28.96</v>
      </c>
    </row>
    <row r="29" spans="1:3" ht="15.75" x14ac:dyDescent="0.25">
      <c r="A29" s="6"/>
      <c r="B29" s="72" t="s">
        <v>19</v>
      </c>
      <c r="C29" s="79">
        <v>6.06</v>
      </c>
    </row>
    <row r="30" spans="1:3" ht="15.75" x14ac:dyDescent="0.25">
      <c r="A30" s="6"/>
      <c r="B30" s="72" t="s">
        <v>51</v>
      </c>
      <c r="C30" s="79"/>
    </row>
    <row r="31" spans="1:3" ht="15.75" x14ac:dyDescent="0.25">
      <c r="A31" s="6"/>
      <c r="B31" s="27" t="s">
        <v>138</v>
      </c>
      <c r="C31" s="25">
        <v>0.76</v>
      </c>
    </row>
    <row r="32" spans="1:3" ht="15.75" x14ac:dyDescent="0.25">
      <c r="A32" s="6"/>
      <c r="B32" s="72" t="s">
        <v>88</v>
      </c>
      <c r="C32" s="76"/>
    </row>
    <row r="33" spans="1:3" ht="15.75" x14ac:dyDescent="0.25">
      <c r="A33" s="6"/>
      <c r="B33" s="72" t="s">
        <v>87</v>
      </c>
      <c r="C33" s="76"/>
    </row>
    <row r="34" spans="1:3" ht="15.75" x14ac:dyDescent="0.25">
      <c r="A34" s="6"/>
      <c r="B34" s="27" t="s">
        <v>139</v>
      </c>
      <c r="C34" s="76">
        <v>5.12</v>
      </c>
    </row>
    <row r="35" spans="1:3" ht="15.75" x14ac:dyDescent="0.25">
      <c r="A35" s="6"/>
      <c r="B35" s="72" t="s">
        <v>56</v>
      </c>
      <c r="C35" s="76"/>
    </row>
    <row r="36" spans="1:3" ht="15.75" x14ac:dyDescent="0.25">
      <c r="A36" s="6"/>
      <c r="B36" s="26" t="s">
        <v>58</v>
      </c>
      <c r="C36" s="76">
        <v>0.18</v>
      </c>
    </row>
    <row r="37" spans="1:3" ht="15.75" x14ac:dyDescent="0.25">
      <c r="A37" s="14" t="s">
        <v>26</v>
      </c>
      <c r="B37" s="73" t="s">
        <v>242</v>
      </c>
      <c r="C37" s="79">
        <v>10.5</v>
      </c>
    </row>
    <row r="38" spans="1:3" ht="15.75" x14ac:dyDescent="0.25">
      <c r="A38" s="14" t="s">
        <v>27</v>
      </c>
      <c r="B38" s="73" t="s">
        <v>250</v>
      </c>
      <c r="C38" s="79">
        <v>154.06</v>
      </c>
    </row>
    <row r="39" spans="1:3" ht="15.75" x14ac:dyDescent="0.25">
      <c r="A39" s="14" t="s">
        <v>28</v>
      </c>
      <c r="B39" s="73" t="s">
        <v>31</v>
      </c>
      <c r="C39" s="79">
        <f>SUM(C16+C27+C37+C38)</f>
        <v>327.96000000000004</v>
      </c>
    </row>
    <row r="40" spans="1:3" ht="15.75" x14ac:dyDescent="0.25">
      <c r="A40" s="14" t="s">
        <v>29</v>
      </c>
      <c r="B40" s="73" t="s">
        <v>251</v>
      </c>
      <c r="C40" s="79">
        <v>82</v>
      </c>
    </row>
    <row r="41" spans="1:3" ht="15.75" x14ac:dyDescent="0.25">
      <c r="A41" s="14" t="s">
        <v>30</v>
      </c>
      <c r="B41" s="73" t="s">
        <v>320</v>
      </c>
      <c r="C41" s="79">
        <v>34440</v>
      </c>
    </row>
    <row r="42" spans="1:3" ht="15.75" x14ac:dyDescent="0.25">
      <c r="A42" s="14"/>
      <c r="B42" s="72"/>
      <c r="C42" s="76"/>
    </row>
    <row r="43" spans="1:3" ht="15.75" x14ac:dyDescent="0.25">
      <c r="A43" s="8"/>
      <c r="B43" s="71"/>
      <c r="C43" s="78"/>
    </row>
    <row r="44" spans="1:3" ht="15.75" x14ac:dyDescent="0.25">
      <c r="A44" s="8"/>
      <c r="B44" s="81" t="s">
        <v>232</v>
      </c>
      <c r="C44" s="78"/>
    </row>
    <row r="45" spans="1:3" ht="15.75" x14ac:dyDescent="0.25">
      <c r="A45" s="8"/>
      <c r="B45" s="71"/>
      <c r="C45" s="71"/>
    </row>
    <row r="46" spans="1:3" ht="15.75" x14ac:dyDescent="0.25">
      <c r="A46" s="8"/>
      <c r="B46" s="71"/>
      <c r="C46" s="71"/>
    </row>
    <row r="47" spans="1:3" ht="15.75" x14ac:dyDescent="0.25">
      <c r="A47" s="8"/>
      <c r="B47" s="71"/>
      <c r="C47" s="71"/>
    </row>
    <row r="48" spans="1:3" x14ac:dyDescent="0.25">
      <c r="B48" s="120" t="s">
        <v>86</v>
      </c>
      <c r="C48" s="120"/>
    </row>
    <row r="49" spans="1:3" ht="15.75" x14ac:dyDescent="0.25">
      <c r="A49" s="8"/>
      <c r="C49" s="15"/>
    </row>
  </sheetData>
  <mergeCells count="2">
    <mergeCell ref="B7:C7"/>
    <mergeCell ref="B48:C48"/>
  </mergeCells>
  <pageMargins left="0.7" right="0.7" top="0.75" bottom="0.75" header="0.3" footer="0.3"/>
  <pageSetup paperSize="9" scale="90" fitToHeight="0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49" workbookViewId="0">
      <selection activeCell="D59" sqref="D59"/>
    </sheetView>
  </sheetViews>
  <sheetFormatPr defaultRowHeight="15" x14ac:dyDescent="0.25"/>
  <cols>
    <col min="2" max="2" width="76.140625" customWidth="1"/>
    <col min="3" max="4" width="12.28515625" customWidth="1"/>
    <col min="5" max="5" width="12.42578125" customWidth="1"/>
  </cols>
  <sheetData>
    <row r="1" spans="1:3" ht="15.75" x14ac:dyDescent="0.25">
      <c r="A1" s="8"/>
    </row>
    <row r="2" spans="1:3" ht="15.75" x14ac:dyDescent="0.25">
      <c r="A2" s="8"/>
      <c r="B2" s="35" t="s">
        <v>32</v>
      </c>
    </row>
    <row r="3" spans="1:3" ht="15.75" x14ac:dyDescent="0.25">
      <c r="A3" s="8"/>
      <c r="B3" s="7"/>
      <c r="C3" s="62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x14ac:dyDescent="0.25">
      <c r="A6" s="119" t="s">
        <v>36</v>
      </c>
      <c r="B6" s="119"/>
      <c r="C6" s="119"/>
    </row>
    <row r="7" spans="1:3" ht="16.5" thickBot="1" x14ac:dyDescent="0.3">
      <c r="A7" s="121" t="s">
        <v>253</v>
      </c>
      <c r="B7" s="121"/>
      <c r="C7" s="12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73" t="s">
        <v>6</v>
      </c>
      <c r="C10" s="76"/>
    </row>
    <row r="11" spans="1:3" ht="15.75" x14ac:dyDescent="0.25">
      <c r="A11" s="6"/>
      <c r="B11" s="72" t="s">
        <v>113</v>
      </c>
      <c r="C11" s="76"/>
    </row>
    <row r="12" spans="1:3" ht="15.75" x14ac:dyDescent="0.25">
      <c r="A12" s="6"/>
      <c r="B12" s="72" t="s">
        <v>7</v>
      </c>
      <c r="C12" s="76"/>
    </row>
    <row r="13" spans="1:3" ht="15.75" x14ac:dyDescent="0.25">
      <c r="A13" s="6"/>
      <c r="B13" s="72" t="s">
        <v>8</v>
      </c>
      <c r="C13" s="76"/>
    </row>
    <row r="14" spans="1:3" ht="15.75" x14ac:dyDescent="0.25">
      <c r="A14" s="6"/>
      <c r="B14" s="72" t="s">
        <v>65</v>
      </c>
      <c r="C14" s="76"/>
    </row>
    <row r="15" spans="1:3" ht="15.75" x14ac:dyDescent="0.25">
      <c r="A15" s="14" t="s">
        <v>10</v>
      </c>
      <c r="B15" s="73" t="s">
        <v>11</v>
      </c>
      <c r="C15" s="79">
        <v>205.75</v>
      </c>
    </row>
    <row r="16" spans="1:3" ht="15.75" x14ac:dyDescent="0.25">
      <c r="A16" s="6"/>
      <c r="B16" s="72" t="s">
        <v>255</v>
      </c>
      <c r="C16" s="79">
        <v>172</v>
      </c>
    </row>
    <row r="17" spans="1:3" ht="15.75" x14ac:dyDescent="0.25">
      <c r="A17" s="6"/>
      <c r="B17" s="72" t="s">
        <v>68</v>
      </c>
      <c r="C17" s="79">
        <v>1037</v>
      </c>
    </row>
    <row r="18" spans="1:3" ht="15.75" x14ac:dyDescent="0.25">
      <c r="A18" s="6"/>
      <c r="B18" s="72" t="s">
        <v>13</v>
      </c>
      <c r="C18" s="76">
        <v>902</v>
      </c>
    </row>
    <row r="19" spans="1:3" ht="15.75" x14ac:dyDescent="0.25">
      <c r="A19" s="6"/>
      <c r="B19" s="72" t="s">
        <v>14</v>
      </c>
      <c r="C19" s="76">
        <v>135</v>
      </c>
    </row>
    <row r="20" spans="1:3" ht="15.75" x14ac:dyDescent="0.25">
      <c r="A20" s="6"/>
      <c r="B20" s="80" t="s">
        <v>69</v>
      </c>
      <c r="C20" s="76">
        <v>135</v>
      </c>
    </row>
    <row r="21" spans="1:3" ht="15.75" x14ac:dyDescent="0.25">
      <c r="A21" s="6"/>
      <c r="B21" s="72" t="s">
        <v>39</v>
      </c>
      <c r="C21" s="79">
        <v>2574</v>
      </c>
    </row>
    <row r="22" spans="1:3" ht="15.75" x14ac:dyDescent="0.25">
      <c r="A22" s="6"/>
      <c r="B22" s="72" t="s">
        <v>15</v>
      </c>
      <c r="C22" s="76">
        <v>2145</v>
      </c>
    </row>
    <row r="23" spans="1:3" ht="15.75" x14ac:dyDescent="0.25">
      <c r="A23" s="6"/>
      <c r="B23" s="72" t="s">
        <v>16</v>
      </c>
      <c r="C23" s="76">
        <v>429</v>
      </c>
    </row>
    <row r="24" spans="1:3" ht="15.75" x14ac:dyDescent="0.25">
      <c r="A24" s="6"/>
      <c r="B24" s="80" t="s">
        <v>254</v>
      </c>
      <c r="C24" s="76">
        <v>429</v>
      </c>
    </row>
    <row r="25" spans="1:3" ht="15.75" x14ac:dyDescent="0.25">
      <c r="A25" s="6"/>
      <c r="B25" s="72" t="s">
        <v>17</v>
      </c>
      <c r="C25" s="79">
        <v>33.75</v>
      </c>
    </row>
    <row r="26" spans="1:3" ht="15.75" x14ac:dyDescent="0.25">
      <c r="A26" s="6"/>
      <c r="B26" s="72" t="s">
        <v>256</v>
      </c>
      <c r="C26" s="76">
        <v>20.67</v>
      </c>
    </row>
    <row r="27" spans="1:3" ht="15.75" x14ac:dyDescent="0.25">
      <c r="A27" s="6"/>
      <c r="B27" s="72" t="s">
        <v>257</v>
      </c>
      <c r="C27" s="76">
        <v>8.26</v>
      </c>
    </row>
    <row r="28" spans="1:3" ht="15.75" x14ac:dyDescent="0.25">
      <c r="A28" s="6"/>
      <c r="B28" s="72" t="s">
        <v>258</v>
      </c>
      <c r="C28" s="76">
        <v>4.82</v>
      </c>
    </row>
    <row r="29" spans="1:3" ht="15.75" hidden="1" x14ac:dyDescent="0.25">
      <c r="A29" s="6"/>
      <c r="B29" s="4"/>
      <c r="C29" s="12"/>
    </row>
    <row r="30" spans="1:3" ht="15.75" x14ac:dyDescent="0.25">
      <c r="A30" s="14" t="s">
        <v>1</v>
      </c>
      <c r="B30" s="5" t="s">
        <v>18</v>
      </c>
      <c r="C30" s="16">
        <v>82.59</v>
      </c>
    </row>
    <row r="31" spans="1:3" ht="15.75" x14ac:dyDescent="0.25">
      <c r="A31" s="14"/>
      <c r="B31" s="24" t="s">
        <v>46</v>
      </c>
      <c r="C31" s="16"/>
    </row>
    <row r="32" spans="1:3" ht="15.75" x14ac:dyDescent="0.25">
      <c r="A32" s="6"/>
      <c r="B32" s="4" t="s">
        <v>40</v>
      </c>
      <c r="C32" s="12"/>
    </row>
    <row r="33" spans="1:3" ht="15.75" x14ac:dyDescent="0.25">
      <c r="A33" s="6"/>
      <c r="B33" s="4" t="s">
        <v>123</v>
      </c>
      <c r="C33" s="12"/>
    </row>
    <row r="34" spans="1:3" ht="15.75" x14ac:dyDescent="0.25">
      <c r="A34" s="6"/>
      <c r="B34" s="4" t="s">
        <v>41</v>
      </c>
      <c r="C34" s="12"/>
    </row>
    <row r="35" spans="1:3" ht="15.75" x14ac:dyDescent="0.25">
      <c r="A35" s="6"/>
      <c r="B35" s="4" t="s">
        <v>262</v>
      </c>
      <c r="C35" s="12"/>
    </row>
    <row r="36" spans="1:3" ht="15.75" x14ac:dyDescent="0.25">
      <c r="A36" s="6"/>
      <c r="B36" s="4" t="s">
        <v>108</v>
      </c>
      <c r="C36" s="12"/>
    </row>
    <row r="37" spans="1:3" ht="15.75" x14ac:dyDescent="0.25">
      <c r="A37" s="6"/>
      <c r="B37" s="4" t="s">
        <v>107</v>
      </c>
      <c r="C37" s="12"/>
    </row>
    <row r="38" spans="1:3" ht="15.75" x14ac:dyDescent="0.25">
      <c r="A38" s="6"/>
      <c r="B38" s="4" t="s">
        <v>263</v>
      </c>
      <c r="C38" s="12"/>
    </row>
    <row r="39" spans="1:3" ht="15.75" x14ac:dyDescent="0.25">
      <c r="A39" s="6"/>
      <c r="B39" s="4" t="s">
        <v>124</v>
      </c>
      <c r="C39" s="12"/>
    </row>
    <row r="40" spans="1:3" ht="15.75" x14ac:dyDescent="0.25">
      <c r="A40" s="6"/>
      <c r="B40" s="4" t="s">
        <v>42</v>
      </c>
      <c r="C40" s="12"/>
    </row>
    <row r="41" spans="1:3" ht="15.75" x14ac:dyDescent="0.25">
      <c r="A41" s="6"/>
      <c r="B41" s="4" t="s">
        <v>260</v>
      </c>
      <c r="C41" s="16">
        <v>76.739999999999995</v>
      </c>
    </row>
    <row r="42" spans="1:3" ht="15.75" x14ac:dyDescent="0.25">
      <c r="A42" s="6"/>
      <c r="B42" s="4" t="s">
        <v>19</v>
      </c>
      <c r="C42" s="16">
        <v>5.85</v>
      </c>
    </row>
    <row r="43" spans="1:3" ht="15.75" x14ac:dyDescent="0.25">
      <c r="A43" s="6"/>
      <c r="B43" s="4" t="s">
        <v>20</v>
      </c>
      <c r="C43" s="12"/>
    </row>
    <row r="44" spans="1:3" ht="15.75" x14ac:dyDescent="0.25">
      <c r="A44" s="6"/>
      <c r="B44" s="4" t="s">
        <v>21</v>
      </c>
      <c r="C44" s="12"/>
    </row>
    <row r="45" spans="1:3" ht="15.75" x14ac:dyDescent="0.25">
      <c r="A45" s="6"/>
      <c r="B45" s="4" t="s">
        <v>125</v>
      </c>
      <c r="C45" s="12">
        <v>3.39</v>
      </c>
    </row>
    <row r="46" spans="1:3" ht="15.75" x14ac:dyDescent="0.25">
      <c r="A46" s="6"/>
      <c r="B46" s="4" t="s">
        <v>22</v>
      </c>
      <c r="C46" s="12"/>
    </row>
    <row r="47" spans="1:3" ht="15.75" x14ac:dyDescent="0.25">
      <c r="A47" s="6"/>
      <c r="B47" s="4" t="s">
        <v>23</v>
      </c>
      <c r="C47" s="12"/>
    </row>
    <row r="48" spans="1:3" ht="15.75" x14ac:dyDescent="0.25">
      <c r="A48" s="6"/>
      <c r="B48" s="4" t="s">
        <v>120</v>
      </c>
      <c r="C48" s="12">
        <v>1.27</v>
      </c>
    </row>
    <row r="49" spans="1:5" ht="15.75" x14ac:dyDescent="0.25">
      <c r="A49" s="6"/>
      <c r="B49" s="4" t="s">
        <v>24</v>
      </c>
      <c r="C49" s="12"/>
    </row>
    <row r="50" spans="1:5" ht="15.75" x14ac:dyDescent="0.25">
      <c r="A50" s="6"/>
      <c r="B50" s="4" t="s">
        <v>121</v>
      </c>
      <c r="C50" s="12">
        <v>0.32</v>
      </c>
    </row>
    <row r="51" spans="1:5" ht="15.75" x14ac:dyDescent="0.25">
      <c r="A51" s="6"/>
      <c r="B51" s="4" t="s">
        <v>25</v>
      </c>
      <c r="C51" s="12"/>
    </row>
    <row r="52" spans="1:5" ht="15.75" x14ac:dyDescent="0.25">
      <c r="A52" s="6"/>
      <c r="B52" s="4" t="s">
        <v>43</v>
      </c>
      <c r="C52" s="12">
        <v>0.87</v>
      </c>
    </row>
    <row r="53" spans="1:5" ht="15.75" x14ac:dyDescent="0.25">
      <c r="A53" s="14" t="s">
        <v>26</v>
      </c>
      <c r="B53" s="5" t="s">
        <v>261</v>
      </c>
      <c r="C53" s="16">
        <v>24.78</v>
      </c>
    </row>
    <row r="54" spans="1:5" ht="15.75" x14ac:dyDescent="0.25">
      <c r="A54" s="14" t="s">
        <v>27</v>
      </c>
      <c r="B54" s="5" t="s">
        <v>259</v>
      </c>
      <c r="C54" s="16">
        <v>246.9</v>
      </c>
    </row>
    <row r="55" spans="1:5" ht="15.75" x14ac:dyDescent="0.25">
      <c r="A55" s="14" t="s">
        <v>28</v>
      </c>
      <c r="B55" s="5" t="s">
        <v>44</v>
      </c>
      <c r="C55" s="16">
        <f>SUM(C15+C30+C53+C54)</f>
        <v>560.02</v>
      </c>
    </row>
    <row r="56" spans="1:5" s="71" customFormat="1" ht="15.75" x14ac:dyDescent="0.25">
      <c r="A56" s="77" t="s">
        <v>29</v>
      </c>
      <c r="B56" s="49" t="s">
        <v>359</v>
      </c>
      <c r="C56" s="79">
        <v>657</v>
      </c>
    </row>
    <row r="57" spans="1:5" ht="15.75" x14ac:dyDescent="0.25">
      <c r="A57" s="77" t="s">
        <v>30</v>
      </c>
      <c r="B57" s="5" t="s">
        <v>369</v>
      </c>
      <c r="C57" s="16">
        <v>195</v>
      </c>
    </row>
    <row r="58" spans="1:5" ht="15.75" x14ac:dyDescent="0.25">
      <c r="A58" s="77" t="s">
        <v>34</v>
      </c>
      <c r="B58" s="5" t="s">
        <v>45</v>
      </c>
      <c r="C58" s="16">
        <f>SUM(C55:C57)</f>
        <v>1412.02</v>
      </c>
    </row>
    <row r="59" spans="1:5" ht="18.75" x14ac:dyDescent="0.3">
      <c r="A59" s="60" t="s">
        <v>35</v>
      </c>
      <c r="B59" s="65" t="s">
        <v>394</v>
      </c>
      <c r="C59" s="16">
        <f>SUM(C58*52)</f>
        <v>73425.039999999994</v>
      </c>
    </row>
    <row r="60" spans="1:5" ht="15.75" x14ac:dyDescent="0.25">
      <c r="A60" s="60"/>
      <c r="B60" s="49"/>
      <c r="C60" s="16"/>
    </row>
    <row r="61" spans="1:5" x14ac:dyDescent="0.25">
      <c r="A61" s="4"/>
      <c r="B61" s="5" t="s">
        <v>97</v>
      </c>
      <c r="C61" s="16">
        <f>SUM(C59:C60)</f>
        <v>73425.039999999994</v>
      </c>
    </row>
    <row r="62" spans="1:5" ht="15.75" x14ac:dyDescent="0.25">
      <c r="A62" s="20"/>
      <c r="B62" s="22" t="s">
        <v>395</v>
      </c>
      <c r="C62" s="59"/>
    </row>
    <row r="63" spans="1:5" ht="15.75" x14ac:dyDescent="0.25">
      <c r="A63" s="20"/>
      <c r="B63" s="22" t="s">
        <v>252</v>
      </c>
      <c r="C63" s="48"/>
    </row>
    <row r="64" spans="1:5" ht="15.75" x14ac:dyDescent="0.25">
      <c r="A64" s="8"/>
      <c r="B64" s="5" t="s">
        <v>396</v>
      </c>
      <c r="C64" s="16">
        <v>11.29</v>
      </c>
      <c r="D64" s="72" t="s">
        <v>157</v>
      </c>
      <c r="E64" s="72" t="s">
        <v>158</v>
      </c>
    </row>
    <row r="65" spans="1:5" ht="15.75" x14ac:dyDescent="0.25">
      <c r="A65" s="8"/>
      <c r="D65" s="114">
        <f>SUM(C55+C57)*52</f>
        <v>39261.040000000001</v>
      </c>
      <c r="E65" s="106">
        <f>SUM(C56*52)</f>
        <v>34164</v>
      </c>
    </row>
    <row r="67" spans="1:5" ht="44.25" customHeight="1" x14ac:dyDescent="0.25">
      <c r="A67" s="8"/>
      <c r="B67" s="120" t="s">
        <v>86</v>
      </c>
      <c r="C67" s="120"/>
    </row>
    <row r="68" spans="1:5" ht="15.75" x14ac:dyDescent="0.25">
      <c r="A68" s="8"/>
    </row>
  </sheetData>
  <mergeCells count="3">
    <mergeCell ref="B67:C67"/>
    <mergeCell ref="A6:C6"/>
    <mergeCell ref="A7:C7"/>
  </mergeCells>
  <pageMargins left="0.7" right="0.7" top="0.75" bottom="0.75" header="0.3" footer="0.3"/>
  <pageSetup paperSize="9" scale="7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opLeftCell="A45" workbookViewId="0">
      <selection activeCell="B68" sqref="B68"/>
    </sheetView>
  </sheetViews>
  <sheetFormatPr defaultRowHeight="15" x14ac:dyDescent="0.25"/>
  <cols>
    <col min="2" max="2" width="75.28515625" customWidth="1"/>
    <col min="3" max="3" width="13.7109375" customWidth="1"/>
    <col min="4" max="4" width="12.7109375" customWidth="1"/>
    <col min="5" max="5" width="12.85546875" customWidth="1"/>
  </cols>
  <sheetData>
    <row r="1" spans="1:3" ht="15.75" x14ac:dyDescent="0.25">
      <c r="A1" s="8"/>
      <c r="B1" s="35" t="s">
        <v>98</v>
      </c>
    </row>
    <row r="2" spans="1:3" ht="15.75" x14ac:dyDescent="0.25">
      <c r="A2" s="8"/>
      <c r="B2" s="7"/>
      <c r="C2" s="62"/>
    </row>
    <row r="3" spans="1:3" ht="18.75" x14ac:dyDescent="0.3">
      <c r="A3" s="8"/>
      <c r="B3" s="18" t="s">
        <v>33</v>
      </c>
    </row>
    <row r="4" spans="1:3" ht="18.75" x14ac:dyDescent="0.3">
      <c r="A4" s="8"/>
      <c r="B4" s="18"/>
    </row>
    <row r="5" spans="1:3" x14ac:dyDescent="0.25">
      <c r="A5" s="119" t="s">
        <v>36</v>
      </c>
      <c r="B5" s="119"/>
      <c r="C5" s="119"/>
    </row>
    <row r="6" spans="1:3" ht="16.5" thickBot="1" x14ac:dyDescent="0.3">
      <c r="A6" s="121" t="s">
        <v>264</v>
      </c>
      <c r="B6" s="121"/>
      <c r="C6" s="121"/>
    </row>
    <row r="7" spans="1:3" ht="15.75" x14ac:dyDescent="0.25">
      <c r="A7" s="9" t="s">
        <v>2</v>
      </c>
      <c r="B7" s="13" t="s">
        <v>4</v>
      </c>
      <c r="C7" s="2" t="s">
        <v>5</v>
      </c>
    </row>
    <row r="8" spans="1:3" ht="15.75" x14ac:dyDescent="0.25">
      <c r="A8" s="10" t="s">
        <v>3</v>
      </c>
      <c r="B8" s="3"/>
      <c r="C8" s="3"/>
    </row>
    <row r="9" spans="1:3" ht="15.75" x14ac:dyDescent="0.25">
      <c r="A9" s="14" t="s">
        <v>0</v>
      </c>
      <c r="B9" s="73" t="s">
        <v>6</v>
      </c>
      <c r="C9" s="76"/>
    </row>
    <row r="10" spans="1:3" ht="15.75" x14ac:dyDescent="0.25">
      <c r="A10" s="6"/>
      <c r="B10" s="72" t="s">
        <v>113</v>
      </c>
      <c r="C10" s="76"/>
    </row>
    <row r="11" spans="1:3" ht="15.75" x14ac:dyDescent="0.25">
      <c r="A11" s="6"/>
      <c r="B11" s="72" t="s">
        <v>7</v>
      </c>
      <c r="C11" s="76"/>
    </row>
    <row r="12" spans="1:3" ht="15.75" x14ac:dyDescent="0.25">
      <c r="A12" s="6"/>
      <c r="B12" s="72" t="s">
        <v>8</v>
      </c>
      <c r="C12" s="76"/>
    </row>
    <row r="13" spans="1:3" ht="15.75" x14ac:dyDescent="0.25">
      <c r="A13" s="6"/>
      <c r="B13" s="72" t="s">
        <v>65</v>
      </c>
      <c r="C13" s="76"/>
    </row>
    <row r="14" spans="1:3" ht="15.75" x14ac:dyDescent="0.25">
      <c r="A14" s="14" t="s">
        <v>10</v>
      </c>
      <c r="B14" s="73" t="s">
        <v>11</v>
      </c>
      <c r="C14" s="79">
        <v>205.75</v>
      </c>
    </row>
    <row r="15" spans="1:3" ht="15.75" x14ac:dyDescent="0.25">
      <c r="A15" s="6"/>
      <c r="B15" s="72" t="s">
        <v>255</v>
      </c>
      <c r="C15" s="79">
        <v>172</v>
      </c>
    </row>
    <row r="16" spans="1:3" ht="15.75" x14ac:dyDescent="0.25">
      <c r="A16" s="6"/>
      <c r="B16" s="72" t="s">
        <v>68</v>
      </c>
      <c r="C16" s="79">
        <v>1037</v>
      </c>
    </row>
    <row r="17" spans="1:3" ht="15.75" x14ac:dyDescent="0.25">
      <c r="A17" s="6"/>
      <c r="B17" s="72" t="s">
        <v>13</v>
      </c>
      <c r="C17" s="76">
        <v>902</v>
      </c>
    </row>
    <row r="18" spans="1:3" ht="15.75" x14ac:dyDescent="0.25">
      <c r="A18" s="6"/>
      <c r="B18" s="72" t="s">
        <v>14</v>
      </c>
      <c r="C18" s="76">
        <v>135</v>
      </c>
    </row>
    <row r="19" spans="1:3" ht="15.75" x14ac:dyDescent="0.25">
      <c r="A19" s="6"/>
      <c r="B19" s="80" t="s">
        <v>69</v>
      </c>
      <c r="C19" s="76">
        <v>135</v>
      </c>
    </row>
    <row r="20" spans="1:3" ht="15.75" x14ac:dyDescent="0.25">
      <c r="A20" s="6"/>
      <c r="B20" s="72" t="s">
        <v>39</v>
      </c>
      <c r="C20" s="79">
        <v>2574</v>
      </c>
    </row>
    <row r="21" spans="1:3" ht="15.75" x14ac:dyDescent="0.25">
      <c r="A21" s="6"/>
      <c r="B21" s="72" t="s">
        <v>15</v>
      </c>
      <c r="C21" s="76">
        <v>2145</v>
      </c>
    </row>
    <row r="22" spans="1:3" ht="15.75" x14ac:dyDescent="0.25">
      <c r="A22" s="6"/>
      <c r="B22" s="72" t="s">
        <v>16</v>
      </c>
      <c r="C22" s="76">
        <v>429</v>
      </c>
    </row>
    <row r="23" spans="1:3" ht="15.75" x14ac:dyDescent="0.25">
      <c r="A23" s="6"/>
      <c r="B23" s="80" t="s">
        <v>254</v>
      </c>
      <c r="C23" s="76">
        <v>429</v>
      </c>
    </row>
    <row r="24" spans="1:3" ht="15.75" x14ac:dyDescent="0.25">
      <c r="A24" s="6"/>
      <c r="B24" s="72" t="s">
        <v>17</v>
      </c>
      <c r="C24" s="79">
        <v>33.75</v>
      </c>
    </row>
    <row r="25" spans="1:3" ht="15.75" x14ac:dyDescent="0.25">
      <c r="A25" s="6"/>
      <c r="B25" s="72" t="s">
        <v>256</v>
      </c>
      <c r="C25" s="76">
        <v>20.67</v>
      </c>
    </row>
    <row r="26" spans="1:3" ht="15.75" x14ac:dyDescent="0.25">
      <c r="A26" s="6"/>
      <c r="B26" s="72" t="s">
        <v>257</v>
      </c>
      <c r="C26" s="76">
        <v>8.26</v>
      </c>
    </row>
    <row r="27" spans="1:3" ht="15.75" x14ac:dyDescent="0.25">
      <c r="A27" s="6"/>
      <c r="B27" s="72" t="s">
        <v>258</v>
      </c>
      <c r="C27" s="76">
        <v>4.82</v>
      </c>
    </row>
    <row r="28" spans="1:3" ht="15.75" hidden="1" x14ac:dyDescent="0.25">
      <c r="A28" s="6"/>
      <c r="B28" s="4" t="s">
        <v>80</v>
      </c>
      <c r="C28" s="12">
        <v>2.0699999999999998</v>
      </c>
    </row>
    <row r="29" spans="1:3" ht="15.75" x14ac:dyDescent="0.25">
      <c r="A29" s="14" t="s">
        <v>1</v>
      </c>
      <c r="B29" s="5" t="s">
        <v>18</v>
      </c>
      <c r="C29" s="16">
        <v>88.94</v>
      </c>
    </row>
    <row r="30" spans="1:3" ht="15.75" x14ac:dyDescent="0.25">
      <c r="A30" s="14"/>
      <c r="B30" s="24" t="s">
        <v>47</v>
      </c>
      <c r="C30" s="16"/>
    </row>
    <row r="31" spans="1:3" ht="15.75" x14ac:dyDescent="0.25">
      <c r="A31" s="6"/>
      <c r="B31" s="4" t="s">
        <v>115</v>
      </c>
      <c r="C31" s="12"/>
    </row>
    <row r="32" spans="1:3" ht="15.75" x14ac:dyDescent="0.25">
      <c r="A32" s="6"/>
      <c r="B32" s="4" t="s">
        <v>114</v>
      </c>
      <c r="C32" s="12"/>
    </row>
    <row r="33" spans="1:3" ht="15.75" x14ac:dyDescent="0.25">
      <c r="A33" s="6"/>
      <c r="B33" s="4" t="s">
        <v>41</v>
      </c>
      <c r="C33" s="12"/>
    </row>
    <row r="34" spans="1:3" ht="15.75" x14ac:dyDescent="0.25">
      <c r="A34" s="6"/>
      <c r="B34" s="4" t="s">
        <v>265</v>
      </c>
      <c r="C34" s="12"/>
    </row>
    <row r="35" spans="1:3" ht="15.75" x14ac:dyDescent="0.25">
      <c r="A35" s="6"/>
      <c r="B35" s="4" t="s">
        <v>99</v>
      </c>
      <c r="C35" s="12"/>
    </row>
    <row r="36" spans="1:3" ht="15.75" x14ac:dyDescent="0.25">
      <c r="A36" s="6"/>
      <c r="B36" s="4" t="s">
        <v>48</v>
      </c>
      <c r="C36" s="12"/>
    </row>
    <row r="37" spans="1:3" ht="15.75" x14ac:dyDescent="0.25">
      <c r="A37" s="6"/>
      <c r="B37" s="4" t="s">
        <v>266</v>
      </c>
      <c r="C37" s="12"/>
    </row>
    <row r="38" spans="1:3" ht="15.75" x14ac:dyDescent="0.25">
      <c r="A38" s="6"/>
      <c r="B38" s="4" t="s">
        <v>116</v>
      </c>
      <c r="C38" s="12"/>
    </row>
    <row r="39" spans="1:3" ht="15.75" x14ac:dyDescent="0.25">
      <c r="A39" s="6"/>
      <c r="B39" s="4" t="s">
        <v>117</v>
      </c>
      <c r="C39" s="12"/>
    </row>
    <row r="40" spans="1:3" ht="15.75" x14ac:dyDescent="0.25">
      <c r="A40" s="6"/>
      <c r="B40" s="4" t="s">
        <v>267</v>
      </c>
      <c r="C40" s="16">
        <v>82.82</v>
      </c>
    </row>
    <row r="41" spans="1:3" ht="15.75" x14ac:dyDescent="0.25">
      <c r="A41" s="6"/>
      <c r="B41" s="4" t="s">
        <v>19</v>
      </c>
      <c r="C41" s="16">
        <v>6.12</v>
      </c>
    </row>
    <row r="42" spans="1:3" ht="15.75" x14ac:dyDescent="0.25">
      <c r="A42" s="6"/>
      <c r="B42" s="4" t="s">
        <v>20</v>
      </c>
      <c r="C42" s="12"/>
    </row>
    <row r="43" spans="1:3" ht="15.75" x14ac:dyDescent="0.25">
      <c r="A43" s="6"/>
      <c r="B43" s="4" t="s">
        <v>21</v>
      </c>
      <c r="C43" s="12"/>
    </row>
    <row r="44" spans="1:3" ht="15.75" x14ac:dyDescent="0.25">
      <c r="A44" s="6"/>
      <c r="B44" s="4" t="s">
        <v>118</v>
      </c>
      <c r="C44" s="12">
        <v>3.66</v>
      </c>
    </row>
    <row r="45" spans="1:3" ht="15.75" x14ac:dyDescent="0.25">
      <c r="A45" s="6"/>
      <c r="B45" s="4" t="s">
        <v>119</v>
      </c>
      <c r="C45" s="12"/>
    </row>
    <row r="46" spans="1:3" ht="15.75" x14ac:dyDescent="0.25">
      <c r="A46" s="6"/>
      <c r="B46" s="4" t="s">
        <v>23</v>
      </c>
      <c r="C46" s="12"/>
    </row>
    <row r="47" spans="1:3" ht="15.75" x14ac:dyDescent="0.25">
      <c r="A47" s="6"/>
      <c r="B47" s="4" t="s">
        <v>120</v>
      </c>
      <c r="C47" s="12">
        <v>1.27</v>
      </c>
    </row>
    <row r="48" spans="1:3" ht="15.75" x14ac:dyDescent="0.25">
      <c r="A48" s="6"/>
      <c r="B48" s="4" t="s">
        <v>24</v>
      </c>
      <c r="C48" s="12"/>
    </row>
    <row r="49" spans="1:5" ht="15.75" x14ac:dyDescent="0.25">
      <c r="A49" s="6"/>
      <c r="B49" s="4" t="s">
        <v>121</v>
      </c>
      <c r="C49" s="12">
        <v>0.32</v>
      </c>
    </row>
    <row r="50" spans="1:5" ht="15.75" x14ac:dyDescent="0.25">
      <c r="A50" s="6"/>
      <c r="B50" s="4" t="s">
        <v>25</v>
      </c>
      <c r="C50" s="12"/>
    </row>
    <row r="51" spans="1:5" ht="15.75" x14ac:dyDescent="0.25">
      <c r="A51" s="6"/>
      <c r="B51" s="4" t="s">
        <v>43</v>
      </c>
      <c r="C51" s="12">
        <v>0.87</v>
      </c>
    </row>
    <row r="52" spans="1:5" ht="15.75" x14ac:dyDescent="0.25">
      <c r="A52" s="14" t="s">
        <v>26</v>
      </c>
      <c r="B52" s="5" t="s">
        <v>268</v>
      </c>
      <c r="C52" s="16">
        <v>26.68</v>
      </c>
    </row>
    <row r="53" spans="1:5" ht="15.75" x14ac:dyDescent="0.25">
      <c r="A53" s="14" t="s">
        <v>27</v>
      </c>
      <c r="B53" s="5" t="s">
        <v>269</v>
      </c>
      <c r="C53" s="16">
        <v>246.9</v>
      </c>
    </row>
    <row r="54" spans="1:5" ht="15.75" x14ac:dyDescent="0.25">
      <c r="A54" s="14" t="s">
        <v>28</v>
      </c>
      <c r="B54" s="5" t="s">
        <v>44</v>
      </c>
      <c r="C54" s="16">
        <f>SUM(C14+C29+C52+C53)</f>
        <v>568.27</v>
      </c>
    </row>
    <row r="55" spans="1:5" s="71" customFormat="1" ht="15.75" x14ac:dyDescent="0.25">
      <c r="A55" s="77" t="s">
        <v>29</v>
      </c>
      <c r="B55" s="73" t="s">
        <v>360</v>
      </c>
      <c r="C55" s="111">
        <v>613.20000000000005</v>
      </c>
    </row>
    <row r="56" spans="1:5" ht="15.75" x14ac:dyDescent="0.25">
      <c r="A56" s="77" t="s">
        <v>30</v>
      </c>
      <c r="B56" s="73" t="s">
        <v>369</v>
      </c>
      <c r="C56" s="79">
        <v>195</v>
      </c>
    </row>
    <row r="57" spans="1:5" ht="15.75" x14ac:dyDescent="0.25">
      <c r="A57" s="77" t="s">
        <v>34</v>
      </c>
      <c r="B57" s="5" t="s">
        <v>45</v>
      </c>
      <c r="C57" s="16">
        <f>SUM(C54:C56)</f>
        <v>1376.47</v>
      </c>
    </row>
    <row r="58" spans="1:5" ht="18.75" x14ac:dyDescent="0.3">
      <c r="A58" s="77" t="s">
        <v>35</v>
      </c>
      <c r="B58" s="65" t="s">
        <v>370</v>
      </c>
      <c r="C58" s="16">
        <f>SUM(C57*52)</f>
        <v>71576.44</v>
      </c>
    </row>
    <row r="59" spans="1:5" ht="15.75" x14ac:dyDescent="0.25">
      <c r="A59" s="14"/>
      <c r="B59" s="5"/>
      <c r="C59" s="16"/>
    </row>
    <row r="60" spans="1:5" ht="15.75" x14ac:dyDescent="0.25">
      <c r="A60" s="50"/>
      <c r="B60" s="22" t="s">
        <v>232</v>
      </c>
      <c r="C60" s="16">
        <f>SUM(C58:C59)</f>
        <v>71576.44</v>
      </c>
    </row>
    <row r="61" spans="1:5" ht="15.75" x14ac:dyDescent="0.25">
      <c r="A61" s="8"/>
      <c r="B61" s="37" t="s">
        <v>371</v>
      </c>
      <c r="C61" s="15"/>
    </row>
    <row r="62" spans="1:5" ht="15.75" x14ac:dyDescent="0.25">
      <c r="A62" s="8"/>
    </row>
    <row r="63" spans="1:5" ht="15.75" x14ac:dyDescent="0.25">
      <c r="A63" s="8"/>
      <c r="B63" s="5" t="s">
        <v>372</v>
      </c>
      <c r="C63" s="16">
        <v>16.32</v>
      </c>
      <c r="D63" s="72" t="s">
        <v>157</v>
      </c>
      <c r="E63" s="72" t="s">
        <v>158</v>
      </c>
    </row>
    <row r="64" spans="1:5" ht="15.75" x14ac:dyDescent="0.25">
      <c r="A64" s="8"/>
      <c r="D64" s="113">
        <f>SUM(C54+C56)*52</f>
        <v>39690.04</v>
      </c>
      <c r="E64" s="112">
        <f>SUM(C55*52)</f>
        <v>31886.400000000001</v>
      </c>
    </row>
    <row r="65" spans="1:3" ht="48" customHeight="1" x14ac:dyDescent="0.25">
      <c r="A65" s="8"/>
      <c r="B65" s="120" t="s">
        <v>86</v>
      </c>
      <c r="C65" s="120"/>
    </row>
    <row r="67" spans="1:3" ht="15.75" x14ac:dyDescent="0.25">
      <c r="A67" s="20"/>
    </row>
  </sheetData>
  <mergeCells count="3">
    <mergeCell ref="B65:C65"/>
    <mergeCell ref="A5:C5"/>
    <mergeCell ref="A6:C6"/>
  </mergeCells>
  <pageMargins left="0.7" right="0.7" top="0.75" bottom="0.75" header="0.3" footer="0.3"/>
  <pageSetup paperSize="9" scale="72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opLeftCell="A54" zoomScaleNormal="100" workbookViewId="0">
      <selection activeCell="F71" sqref="F71"/>
    </sheetView>
  </sheetViews>
  <sheetFormatPr defaultRowHeight="15" x14ac:dyDescent="0.25"/>
  <cols>
    <col min="2" max="2" width="78.28515625" customWidth="1"/>
    <col min="3" max="3" width="14.5703125" customWidth="1"/>
    <col min="4" max="4" width="13.42578125" customWidth="1"/>
  </cols>
  <sheetData>
    <row r="1" spans="1:3" ht="15.75" x14ac:dyDescent="0.25">
      <c r="A1" s="8"/>
      <c r="B1" s="19"/>
    </row>
    <row r="2" spans="1:3" ht="15.75" x14ac:dyDescent="0.25">
      <c r="A2" s="8"/>
      <c r="B2" s="35" t="s">
        <v>32</v>
      </c>
    </row>
    <row r="3" spans="1:3" ht="15.75" x14ac:dyDescent="0.25">
      <c r="A3" s="8"/>
      <c r="B3" s="7"/>
      <c r="C3" s="62"/>
    </row>
    <row r="4" spans="1:3" ht="18.75" x14ac:dyDescent="0.3">
      <c r="A4" s="8"/>
      <c r="B4" s="18" t="s">
        <v>33</v>
      </c>
    </row>
    <row r="5" spans="1:3" ht="18.75" x14ac:dyDescent="0.3">
      <c r="A5" s="8"/>
      <c r="B5" s="18"/>
    </row>
    <row r="6" spans="1:3" x14ac:dyDescent="0.25">
      <c r="A6" s="119" t="s">
        <v>36</v>
      </c>
      <c r="B6" s="119"/>
      <c r="C6" s="119"/>
    </row>
    <row r="7" spans="1:3" ht="16.5" thickBot="1" x14ac:dyDescent="0.3">
      <c r="A7" s="121" t="s">
        <v>358</v>
      </c>
      <c r="B7" s="121"/>
      <c r="C7" s="121"/>
    </row>
    <row r="8" spans="1:3" ht="15.75" x14ac:dyDescent="0.25">
      <c r="A8" s="9" t="s">
        <v>2</v>
      </c>
      <c r="B8" s="13" t="s">
        <v>4</v>
      </c>
      <c r="C8" s="2" t="s">
        <v>5</v>
      </c>
    </row>
    <row r="9" spans="1:3" ht="15.75" x14ac:dyDescent="0.25">
      <c r="A9" s="10" t="s">
        <v>3</v>
      </c>
      <c r="B9" s="3"/>
      <c r="C9" s="3"/>
    </row>
    <row r="10" spans="1:3" ht="15.75" x14ac:dyDescent="0.25">
      <c r="A10" s="14" t="s">
        <v>0</v>
      </c>
      <c r="B10" s="73" t="s">
        <v>6</v>
      </c>
      <c r="C10" s="76"/>
    </row>
    <row r="11" spans="1:3" ht="15.75" x14ac:dyDescent="0.25">
      <c r="A11" s="6"/>
      <c r="B11" s="72" t="s">
        <v>113</v>
      </c>
      <c r="C11" s="76"/>
    </row>
    <row r="12" spans="1:3" ht="15.75" x14ac:dyDescent="0.25">
      <c r="A12" s="6"/>
      <c r="B12" s="72" t="s">
        <v>7</v>
      </c>
      <c r="C12" s="76"/>
    </row>
    <row r="13" spans="1:3" ht="15.75" x14ac:dyDescent="0.25">
      <c r="A13" s="6"/>
      <c r="B13" s="72" t="s">
        <v>8</v>
      </c>
      <c r="C13" s="76"/>
    </row>
    <row r="14" spans="1:3" ht="15.75" x14ac:dyDescent="0.25">
      <c r="A14" s="6"/>
      <c r="B14" s="72" t="s">
        <v>65</v>
      </c>
      <c r="C14" s="76"/>
    </row>
    <row r="15" spans="1:3" ht="15.75" x14ac:dyDescent="0.25">
      <c r="A15" s="14" t="s">
        <v>10</v>
      </c>
      <c r="B15" s="73" t="s">
        <v>11</v>
      </c>
      <c r="C15" s="79">
        <v>205.75</v>
      </c>
    </row>
    <row r="16" spans="1:3" ht="15.75" x14ac:dyDescent="0.25">
      <c r="A16" s="6"/>
      <c r="B16" s="72" t="s">
        <v>255</v>
      </c>
      <c r="C16" s="79">
        <v>172</v>
      </c>
    </row>
    <row r="17" spans="1:3" ht="15.75" x14ac:dyDescent="0.25">
      <c r="A17" s="6"/>
      <c r="B17" s="72" t="s">
        <v>68</v>
      </c>
      <c r="C17" s="79">
        <v>1037</v>
      </c>
    </row>
    <row r="18" spans="1:3" ht="15.75" x14ac:dyDescent="0.25">
      <c r="A18" s="6"/>
      <c r="B18" s="72" t="s">
        <v>13</v>
      </c>
      <c r="C18" s="76">
        <v>902</v>
      </c>
    </row>
    <row r="19" spans="1:3" ht="15.75" x14ac:dyDescent="0.25">
      <c r="A19" s="6"/>
      <c r="B19" s="72" t="s">
        <v>14</v>
      </c>
      <c r="C19" s="76">
        <v>135</v>
      </c>
    </row>
    <row r="20" spans="1:3" ht="15.75" x14ac:dyDescent="0.25">
      <c r="A20" s="6"/>
      <c r="B20" s="80" t="s">
        <v>69</v>
      </c>
      <c r="C20" s="76">
        <v>135</v>
      </c>
    </row>
    <row r="21" spans="1:3" ht="15.75" x14ac:dyDescent="0.25">
      <c r="A21" s="6"/>
      <c r="B21" s="72" t="s">
        <v>39</v>
      </c>
      <c r="C21" s="79">
        <v>2574</v>
      </c>
    </row>
    <row r="22" spans="1:3" ht="15.75" x14ac:dyDescent="0.25">
      <c r="A22" s="6"/>
      <c r="B22" s="72" t="s">
        <v>15</v>
      </c>
      <c r="C22" s="76">
        <v>2145</v>
      </c>
    </row>
    <row r="23" spans="1:3" ht="15.75" x14ac:dyDescent="0.25">
      <c r="A23" s="6"/>
      <c r="B23" s="72" t="s">
        <v>16</v>
      </c>
      <c r="C23" s="76">
        <v>429</v>
      </c>
    </row>
    <row r="24" spans="1:3" ht="15.75" x14ac:dyDescent="0.25">
      <c r="A24" s="6"/>
      <c r="B24" s="80" t="s">
        <v>254</v>
      </c>
      <c r="C24" s="76">
        <v>429</v>
      </c>
    </row>
    <row r="25" spans="1:3" ht="15.75" x14ac:dyDescent="0.25">
      <c r="A25" s="6"/>
      <c r="B25" s="72" t="s">
        <v>17</v>
      </c>
      <c r="C25" s="79">
        <v>33.75</v>
      </c>
    </row>
    <row r="26" spans="1:3" ht="15.75" x14ac:dyDescent="0.25">
      <c r="A26" s="6"/>
      <c r="B26" s="72" t="s">
        <v>256</v>
      </c>
      <c r="C26" s="76">
        <v>20.67</v>
      </c>
    </row>
    <row r="27" spans="1:3" ht="15.75" x14ac:dyDescent="0.25">
      <c r="A27" s="6"/>
      <c r="B27" s="72" t="s">
        <v>257</v>
      </c>
      <c r="C27" s="76">
        <v>8.26</v>
      </c>
    </row>
    <row r="28" spans="1:3" ht="15.75" x14ac:dyDescent="0.25">
      <c r="A28" s="6"/>
      <c r="B28" s="72" t="s">
        <v>258</v>
      </c>
      <c r="C28" s="76">
        <v>4.82</v>
      </c>
    </row>
    <row r="29" spans="1:3" ht="15.75" hidden="1" x14ac:dyDescent="0.25">
      <c r="A29" s="6"/>
      <c r="B29" s="4" t="s">
        <v>80</v>
      </c>
      <c r="C29" s="12">
        <v>2.0699999999999998</v>
      </c>
    </row>
    <row r="30" spans="1:3" ht="15.75" x14ac:dyDescent="0.25">
      <c r="A30" s="14" t="s">
        <v>1</v>
      </c>
      <c r="B30" s="5" t="s">
        <v>18</v>
      </c>
      <c r="C30" s="16">
        <v>130.08000000000001</v>
      </c>
    </row>
    <row r="31" spans="1:3" ht="15.75" x14ac:dyDescent="0.25">
      <c r="A31" s="14"/>
      <c r="B31" s="24" t="s">
        <v>213</v>
      </c>
      <c r="C31" s="16"/>
    </row>
    <row r="32" spans="1:3" ht="15.75" x14ac:dyDescent="0.25">
      <c r="A32" s="6"/>
      <c r="B32" s="4" t="s">
        <v>40</v>
      </c>
      <c r="C32" s="12"/>
    </row>
    <row r="33" spans="1:3" ht="15.75" x14ac:dyDescent="0.25">
      <c r="A33" s="6"/>
      <c r="B33" s="4" t="s">
        <v>123</v>
      </c>
      <c r="C33" s="12"/>
    </row>
    <row r="34" spans="1:3" ht="15.75" x14ac:dyDescent="0.25">
      <c r="A34" s="6"/>
      <c r="B34" s="4" t="s">
        <v>41</v>
      </c>
      <c r="C34" s="12"/>
    </row>
    <row r="35" spans="1:3" ht="15.75" x14ac:dyDescent="0.25">
      <c r="A35" s="6"/>
      <c r="B35" s="4" t="s">
        <v>270</v>
      </c>
      <c r="C35" s="12"/>
    </row>
    <row r="36" spans="1:3" s="71" customFormat="1" ht="15.75" x14ac:dyDescent="0.25">
      <c r="A36" s="74"/>
      <c r="B36" s="72" t="s">
        <v>271</v>
      </c>
      <c r="C36" s="76"/>
    </row>
    <row r="37" spans="1:3" s="71" customFormat="1" ht="15.75" x14ac:dyDescent="0.25">
      <c r="A37" s="74"/>
      <c r="B37" s="72" t="s">
        <v>272</v>
      </c>
      <c r="C37" s="76"/>
    </row>
    <row r="38" spans="1:3" ht="15.75" x14ac:dyDescent="0.25">
      <c r="A38" s="6"/>
      <c r="B38" s="4" t="s">
        <v>273</v>
      </c>
      <c r="C38" s="12"/>
    </row>
    <row r="39" spans="1:3" ht="15.75" x14ac:dyDescent="0.25">
      <c r="A39" s="6"/>
      <c r="B39" s="4" t="s">
        <v>181</v>
      </c>
      <c r="C39" s="12"/>
    </row>
    <row r="40" spans="1:3" ht="15.75" hidden="1" x14ac:dyDescent="0.25">
      <c r="A40" s="6"/>
      <c r="B40" s="4" t="s">
        <v>76</v>
      </c>
      <c r="C40" s="12"/>
    </row>
    <row r="41" spans="1:3" s="11" customFormat="1" ht="15.75" hidden="1" x14ac:dyDescent="0.25">
      <c r="A41" s="58"/>
      <c r="B41" s="5" t="s">
        <v>95</v>
      </c>
      <c r="C41" s="16"/>
    </row>
    <row r="42" spans="1:3" ht="15.75" x14ac:dyDescent="0.25">
      <c r="A42" s="6"/>
      <c r="B42" s="4" t="s">
        <v>48</v>
      </c>
      <c r="C42" s="12"/>
    </row>
    <row r="43" spans="1:3" ht="15.75" x14ac:dyDescent="0.25">
      <c r="A43" s="6"/>
      <c r="B43" s="4" t="s">
        <v>274</v>
      </c>
      <c r="C43" s="12"/>
    </row>
    <row r="44" spans="1:3" ht="15.75" x14ac:dyDescent="0.25">
      <c r="A44" s="6"/>
      <c r="B44" s="4" t="s">
        <v>182</v>
      </c>
      <c r="C44" s="12"/>
    </row>
    <row r="45" spans="1:3" ht="15.75" x14ac:dyDescent="0.25">
      <c r="A45" s="6"/>
      <c r="B45" s="4" t="s">
        <v>183</v>
      </c>
      <c r="C45" s="12"/>
    </row>
    <row r="46" spans="1:3" ht="15.75" x14ac:dyDescent="0.25">
      <c r="A46" s="6"/>
      <c r="B46" s="4" t="s">
        <v>275</v>
      </c>
      <c r="C46" s="16">
        <v>123.46</v>
      </c>
    </row>
    <row r="47" spans="1:3" ht="15.75" x14ac:dyDescent="0.25">
      <c r="A47" s="6"/>
      <c r="B47" s="4" t="s">
        <v>19</v>
      </c>
      <c r="C47" s="16">
        <v>6.62</v>
      </c>
    </row>
    <row r="48" spans="1:3" ht="15.75" x14ac:dyDescent="0.25">
      <c r="A48" s="6"/>
      <c r="B48" s="4" t="s">
        <v>20</v>
      </c>
      <c r="C48" s="12"/>
    </row>
    <row r="49" spans="1:3" ht="15.75" x14ac:dyDescent="0.25">
      <c r="A49" s="6"/>
      <c r="B49" s="4" t="s">
        <v>126</v>
      </c>
      <c r="C49" s="12"/>
    </row>
    <row r="50" spans="1:3" ht="15.75" x14ac:dyDescent="0.25">
      <c r="A50" s="6"/>
      <c r="B50" s="4" t="s">
        <v>184</v>
      </c>
      <c r="C50" s="12">
        <v>5.44</v>
      </c>
    </row>
    <row r="51" spans="1:3" ht="15.75" x14ac:dyDescent="0.25">
      <c r="A51" s="6"/>
      <c r="B51" s="4" t="s">
        <v>127</v>
      </c>
      <c r="C51" s="12"/>
    </row>
    <row r="52" spans="1:3" ht="15.75" x14ac:dyDescent="0.25">
      <c r="A52" s="6"/>
      <c r="B52" s="4" t="s">
        <v>23</v>
      </c>
      <c r="C52" s="12"/>
    </row>
    <row r="53" spans="1:3" ht="15.75" x14ac:dyDescent="0.25">
      <c r="A53" s="6"/>
      <c r="B53" s="4" t="s">
        <v>120</v>
      </c>
      <c r="C53" s="12">
        <v>1.27</v>
      </c>
    </row>
    <row r="54" spans="1:3" ht="15.75" x14ac:dyDescent="0.25">
      <c r="A54" s="6"/>
      <c r="B54" s="4" t="s">
        <v>24</v>
      </c>
      <c r="C54" s="12"/>
    </row>
    <row r="55" spans="1:3" ht="15.75" x14ac:dyDescent="0.25">
      <c r="A55" s="6"/>
      <c r="B55" s="4" t="s">
        <v>121</v>
      </c>
      <c r="C55" s="12">
        <v>0.32</v>
      </c>
    </row>
    <row r="56" spans="1:3" ht="15.75" x14ac:dyDescent="0.25">
      <c r="A56" s="6"/>
      <c r="B56" s="4" t="s">
        <v>25</v>
      </c>
      <c r="C56" s="12"/>
    </row>
    <row r="57" spans="1:3" ht="15.75" x14ac:dyDescent="0.25">
      <c r="A57" s="6"/>
      <c r="B57" s="4" t="s">
        <v>43</v>
      </c>
      <c r="C57" s="12">
        <v>0.87</v>
      </c>
    </row>
    <row r="58" spans="1:3" ht="15.75" x14ac:dyDescent="0.25">
      <c r="A58" s="14" t="s">
        <v>26</v>
      </c>
      <c r="B58" s="5" t="s">
        <v>276</v>
      </c>
      <c r="C58" s="16">
        <v>39.020000000000003</v>
      </c>
    </row>
    <row r="59" spans="1:3" ht="15.75" x14ac:dyDescent="0.25">
      <c r="A59" s="14" t="s">
        <v>27</v>
      </c>
      <c r="B59" s="5" t="s">
        <v>269</v>
      </c>
      <c r="C59" s="16">
        <v>246.9</v>
      </c>
    </row>
    <row r="60" spans="1:3" ht="15.75" x14ac:dyDescent="0.25">
      <c r="A60" s="14" t="s">
        <v>28</v>
      </c>
      <c r="B60" s="5" t="s">
        <v>44</v>
      </c>
      <c r="C60" s="79">
        <f>SUM(C15+C30+C58+C59)</f>
        <v>621.75</v>
      </c>
    </row>
    <row r="61" spans="1:3" s="71" customFormat="1" ht="15.75" x14ac:dyDescent="0.25">
      <c r="A61" s="77" t="s">
        <v>29</v>
      </c>
      <c r="B61" s="73" t="s">
        <v>361</v>
      </c>
      <c r="C61" s="79">
        <v>569</v>
      </c>
    </row>
    <row r="62" spans="1:3" ht="15.75" x14ac:dyDescent="0.25">
      <c r="A62" s="77" t="s">
        <v>30</v>
      </c>
      <c r="B62" s="73" t="s">
        <v>362</v>
      </c>
      <c r="C62" s="79">
        <v>169</v>
      </c>
    </row>
    <row r="63" spans="1:3" ht="15.75" x14ac:dyDescent="0.25">
      <c r="A63" s="77" t="s">
        <v>34</v>
      </c>
      <c r="B63" s="5" t="s">
        <v>45</v>
      </c>
      <c r="C63" s="16">
        <f>SUM(C60:C62)</f>
        <v>1359.75</v>
      </c>
    </row>
    <row r="64" spans="1:3" ht="18.75" x14ac:dyDescent="0.3">
      <c r="A64" s="77" t="s">
        <v>35</v>
      </c>
      <c r="B64" s="65" t="s">
        <v>363</v>
      </c>
      <c r="C64" s="16">
        <v>70720</v>
      </c>
    </row>
    <row r="65" spans="1:7" ht="15.75" x14ac:dyDescent="0.25">
      <c r="A65" s="14"/>
      <c r="B65" s="5"/>
      <c r="C65" s="16"/>
    </row>
    <row r="66" spans="1:7" ht="15.75" x14ac:dyDescent="0.25">
      <c r="A66" s="50"/>
      <c r="C66" s="16">
        <f>SUM(C64:C65)</f>
        <v>70720</v>
      </c>
    </row>
    <row r="67" spans="1:7" ht="15.75" x14ac:dyDescent="0.25">
      <c r="A67" s="8"/>
      <c r="B67" s="22" t="s">
        <v>232</v>
      </c>
      <c r="C67" s="15"/>
    </row>
    <row r="68" spans="1:7" ht="15.75" x14ac:dyDescent="0.25">
      <c r="A68" s="8"/>
      <c r="B68" s="22"/>
    </row>
    <row r="69" spans="1:7" ht="15.75" x14ac:dyDescent="0.25">
      <c r="A69" s="8"/>
      <c r="B69" s="37" t="s">
        <v>364</v>
      </c>
    </row>
    <row r="70" spans="1:7" ht="15.75" x14ac:dyDescent="0.25">
      <c r="A70" s="8"/>
      <c r="B70" t="s">
        <v>89</v>
      </c>
      <c r="C70" s="72" t="s">
        <v>159</v>
      </c>
      <c r="D70" s="72" t="s">
        <v>160</v>
      </c>
    </row>
    <row r="71" spans="1:7" ht="15.75" x14ac:dyDescent="0.25">
      <c r="A71" s="8"/>
      <c r="B71" t="s">
        <v>365</v>
      </c>
      <c r="C71" s="105">
        <v>6140</v>
      </c>
      <c r="D71" s="72">
        <v>4420</v>
      </c>
    </row>
    <row r="72" spans="1:7" ht="15.75" x14ac:dyDescent="0.25">
      <c r="A72" s="8"/>
      <c r="B72" t="s">
        <v>366</v>
      </c>
      <c r="C72" s="101">
        <v>14122</v>
      </c>
      <c r="D72" s="105">
        <v>10166</v>
      </c>
      <c r="G72" s="100"/>
    </row>
    <row r="73" spans="1:7" ht="15.75" hidden="1" x14ac:dyDescent="0.25">
      <c r="A73" s="8"/>
      <c r="B73" s="57" t="s">
        <v>90</v>
      </c>
      <c r="C73" s="72"/>
      <c r="D73" s="72"/>
    </row>
    <row r="74" spans="1:7" ht="15.75" hidden="1" x14ac:dyDescent="0.25">
      <c r="A74" s="8"/>
      <c r="B74" s="57" t="s">
        <v>91</v>
      </c>
      <c r="C74" s="72"/>
      <c r="D74" s="72"/>
    </row>
    <row r="75" spans="1:7" ht="15.75" x14ac:dyDescent="0.25">
      <c r="A75" s="8"/>
      <c r="B75" s="71" t="s">
        <v>368</v>
      </c>
      <c r="C75" s="105">
        <v>8564</v>
      </c>
      <c r="D75" s="72">
        <v>6188</v>
      </c>
    </row>
    <row r="76" spans="1:7" ht="15.75" x14ac:dyDescent="0.25">
      <c r="A76" s="8"/>
      <c r="B76" s="71" t="s">
        <v>367</v>
      </c>
      <c r="C76" s="105">
        <v>12280</v>
      </c>
      <c r="D76" s="72">
        <v>8840</v>
      </c>
    </row>
    <row r="77" spans="1:7" ht="15.75" x14ac:dyDescent="0.25">
      <c r="A77" s="8"/>
      <c r="B77" s="108"/>
      <c r="C77" s="94">
        <f>SUM(C71:C76)</f>
        <v>41106</v>
      </c>
      <c r="D77" s="94">
        <f>SUM(D71:D76)</f>
        <v>29614</v>
      </c>
    </row>
    <row r="78" spans="1:7" s="71" customFormat="1" ht="15.75" x14ac:dyDescent="0.25">
      <c r="A78" s="75"/>
      <c r="B78" s="73"/>
      <c r="C78" s="79"/>
    </row>
    <row r="79" spans="1:7" ht="15.75" x14ac:dyDescent="0.25">
      <c r="A79" s="8"/>
      <c r="B79" s="73" t="s">
        <v>397</v>
      </c>
      <c r="C79" s="79">
        <v>10.15</v>
      </c>
    </row>
    <row r="80" spans="1:7" ht="44.25" customHeight="1" x14ac:dyDescent="0.25">
      <c r="A80" s="8"/>
      <c r="B80" s="120" t="s">
        <v>86</v>
      </c>
      <c r="C80" s="120"/>
    </row>
  </sheetData>
  <mergeCells count="3">
    <mergeCell ref="B80:C80"/>
    <mergeCell ref="A6:C6"/>
    <mergeCell ref="A7:C7"/>
  </mergeCells>
  <pageMargins left="0.7" right="0.7" top="0.75" bottom="0.75" header="0.3" footer="0.3"/>
  <pageSetup paperSize="9" scale="61" fitToWidth="0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opLeftCell="A48" workbookViewId="0">
      <selection activeCell="E70" sqref="E70"/>
    </sheetView>
  </sheetViews>
  <sheetFormatPr defaultRowHeight="15" x14ac:dyDescent="0.25"/>
  <cols>
    <col min="2" max="2" width="75.7109375" customWidth="1"/>
    <col min="3" max="3" width="12.42578125" customWidth="1"/>
    <col min="4" max="4" width="14.85546875" customWidth="1"/>
  </cols>
  <sheetData>
    <row r="1" spans="1:3" ht="15.75" x14ac:dyDescent="0.25">
      <c r="A1" s="8"/>
      <c r="B1" s="19" t="s">
        <v>98</v>
      </c>
    </row>
    <row r="2" spans="1:3" ht="15.75" x14ac:dyDescent="0.25">
      <c r="A2" s="8"/>
      <c r="B2" s="7"/>
    </row>
    <row r="3" spans="1:3" ht="18.75" x14ac:dyDescent="0.3">
      <c r="A3" s="8"/>
      <c r="B3" s="18" t="s">
        <v>33</v>
      </c>
      <c r="C3" s="62"/>
    </row>
    <row r="4" spans="1:3" ht="18.75" x14ac:dyDescent="0.3">
      <c r="A4" s="8"/>
      <c r="B4" s="18"/>
    </row>
    <row r="5" spans="1:3" x14ac:dyDescent="0.25">
      <c r="A5" s="119" t="s">
        <v>36</v>
      </c>
      <c r="B5" s="119"/>
      <c r="C5" s="119"/>
    </row>
    <row r="6" spans="1:3" ht="16.5" thickBot="1" x14ac:dyDescent="0.3">
      <c r="A6" s="122" t="s">
        <v>290</v>
      </c>
      <c r="B6" s="122"/>
      <c r="C6" s="122"/>
    </row>
    <row r="7" spans="1:3" ht="15.75" x14ac:dyDescent="0.25">
      <c r="A7" s="9" t="s">
        <v>2</v>
      </c>
      <c r="B7" s="13" t="s">
        <v>4</v>
      </c>
      <c r="C7" s="2" t="s">
        <v>5</v>
      </c>
    </row>
    <row r="8" spans="1:3" ht="15.75" x14ac:dyDescent="0.25">
      <c r="A8" s="10" t="s">
        <v>3</v>
      </c>
      <c r="B8" s="3"/>
      <c r="C8" s="3"/>
    </row>
    <row r="9" spans="1:3" ht="15.75" x14ac:dyDescent="0.25">
      <c r="A9" s="14" t="s">
        <v>0</v>
      </c>
      <c r="B9" s="73" t="s">
        <v>6</v>
      </c>
      <c r="C9" s="76"/>
    </row>
    <row r="10" spans="1:3" ht="15.75" x14ac:dyDescent="0.25">
      <c r="A10" s="6"/>
      <c r="B10" s="72" t="s">
        <v>113</v>
      </c>
      <c r="C10" s="76"/>
    </row>
    <row r="11" spans="1:3" ht="15.75" x14ac:dyDescent="0.25">
      <c r="A11" s="6"/>
      <c r="B11" s="72" t="s">
        <v>7</v>
      </c>
      <c r="C11" s="76"/>
    </row>
    <row r="12" spans="1:3" ht="15.75" x14ac:dyDescent="0.25">
      <c r="A12" s="6"/>
      <c r="B12" s="72" t="s">
        <v>8</v>
      </c>
      <c r="C12" s="76"/>
    </row>
    <row r="13" spans="1:3" ht="15.75" x14ac:dyDescent="0.25">
      <c r="A13" s="6"/>
      <c r="B13" s="72" t="s">
        <v>65</v>
      </c>
      <c r="C13" s="76"/>
    </row>
    <row r="14" spans="1:3" ht="15.75" x14ac:dyDescent="0.25">
      <c r="A14" s="14" t="s">
        <v>10</v>
      </c>
      <c r="B14" s="73" t="s">
        <v>11</v>
      </c>
      <c r="C14" s="79">
        <v>205.75</v>
      </c>
    </row>
    <row r="15" spans="1:3" ht="15.75" x14ac:dyDescent="0.25">
      <c r="A15" s="6"/>
      <c r="B15" s="72" t="s">
        <v>255</v>
      </c>
      <c r="C15" s="79">
        <v>172</v>
      </c>
    </row>
    <row r="16" spans="1:3" ht="15.75" x14ac:dyDescent="0.25">
      <c r="A16" s="6"/>
      <c r="B16" s="72" t="s">
        <v>68</v>
      </c>
      <c r="C16" s="79">
        <v>1037</v>
      </c>
    </row>
    <row r="17" spans="1:3" ht="15.75" x14ac:dyDescent="0.25">
      <c r="A17" s="6"/>
      <c r="B17" s="72" t="s">
        <v>13</v>
      </c>
      <c r="C17" s="76">
        <v>902</v>
      </c>
    </row>
    <row r="18" spans="1:3" ht="15.75" x14ac:dyDescent="0.25">
      <c r="A18" s="6"/>
      <c r="B18" s="72" t="s">
        <v>14</v>
      </c>
      <c r="C18" s="76">
        <v>135</v>
      </c>
    </row>
    <row r="19" spans="1:3" ht="15.75" x14ac:dyDescent="0.25">
      <c r="A19" s="6"/>
      <c r="B19" s="80" t="s">
        <v>69</v>
      </c>
      <c r="C19" s="76">
        <v>135</v>
      </c>
    </row>
    <row r="20" spans="1:3" ht="15.75" x14ac:dyDescent="0.25">
      <c r="A20" s="6"/>
      <c r="B20" s="72" t="s">
        <v>39</v>
      </c>
      <c r="C20" s="79">
        <v>2574</v>
      </c>
    </row>
    <row r="21" spans="1:3" ht="15.75" x14ac:dyDescent="0.25">
      <c r="A21" s="6"/>
      <c r="B21" s="72" t="s">
        <v>15</v>
      </c>
      <c r="C21" s="76">
        <v>2145</v>
      </c>
    </row>
    <row r="22" spans="1:3" ht="15.75" x14ac:dyDescent="0.25">
      <c r="A22" s="6"/>
      <c r="B22" s="72" t="s">
        <v>16</v>
      </c>
      <c r="C22" s="76">
        <v>429</v>
      </c>
    </row>
    <row r="23" spans="1:3" ht="15.75" x14ac:dyDescent="0.25">
      <c r="A23" s="6"/>
      <c r="B23" s="80" t="s">
        <v>254</v>
      </c>
      <c r="C23" s="76">
        <v>429</v>
      </c>
    </row>
    <row r="24" spans="1:3" ht="15.75" x14ac:dyDescent="0.25">
      <c r="A24" s="6"/>
      <c r="B24" s="72" t="s">
        <v>17</v>
      </c>
      <c r="C24" s="79">
        <v>33.75</v>
      </c>
    </row>
    <row r="25" spans="1:3" ht="15.75" x14ac:dyDescent="0.25">
      <c r="A25" s="6"/>
      <c r="B25" s="72" t="s">
        <v>256</v>
      </c>
      <c r="C25" s="76">
        <v>20.67</v>
      </c>
    </row>
    <row r="26" spans="1:3" ht="15.75" x14ac:dyDescent="0.25">
      <c r="A26" s="6"/>
      <c r="B26" s="72" t="s">
        <v>257</v>
      </c>
      <c r="C26" s="76">
        <v>8.26</v>
      </c>
    </row>
    <row r="27" spans="1:3" ht="15.75" x14ac:dyDescent="0.25">
      <c r="A27" s="6"/>
      <c r="B27" s="72" t="s">
        <v>258</v>
      </c>
      <c r="C27" s="76">
        <v>4.82</v>
      </c>
    </row>
    <row r="28" spans="1:3" ht="15.75" hidden="1" x14ac:dyDescent="0.25">
      <c r="A28" s="6"/>
      <c r="B28" s="4" t="s">
        <v>80</v>
      </c>
      <c r="C28" s="12">
        <v>2.0699999999999998</v>
      </c>
    </row>
    <row r="29" spans="1:3" ht="15.75" x14ac:dyDescent="0.25">
      <c r="A29" s="14" t="s">
        <v>1</v>
      </c>
      <c r="B29" s="5" t="s">
        <v>18</v>
      </c>
      <c r="C29" s="16">
        <v>133.52000000000001</v>
      </c>
    </row>
    <row r="30" spans="1:3" ht="15.75" x14ac:dyDescent="0.25">
      <c r="A30" s="14"/>
      <c r="B30" s="24" t="s">
        <v>214</v>
      </c>
      <c r="C30" s="16"/>
    </row>
    <row r="31" spans="1:3" ht="15.75" x14ac:dyDescent="0.25">
      <c r="A31" s="6"/>
      <c r="B31" s="4" t="s">
        <v>115</v>
      </c>
      <c r="C31" s="12"/>
    </row>
    <row r="32" spans="1:3" ht="15.75" x14ac:dyDescent="0.25">
      <c r="A32" s="6"/>
      <c r="B32" s="4" t="s">
        <v>128</v>
      </c>
      <c r="C32" s="12"/>
    </row>
    <row r="33" spans="1:3" ht="15.75" x14ac:dyDescent="0.25">
      <c r="A33" s="6"/>
      <c r="B33" s="4" t="s">
        <v>41</v>
      </c>
      <c r="C33" s="12"/>
    </row>
    <row r="34" spans="1:3" ht="15.75" x14ac:dyDescent="0.25">
      <c r="A34" s="6"/>
      <c r="B34" s="4" t="s">
        <v>277</v>
      </c>
      <c r="C34" s="12"/>
    </row>
    <row r="35" spans="1:3" ht="15.75" x14ac:dyDescent="0.25">
      <c r="A35" s="6"/>
      <c r="B35" s="4" t="s">
        <v>278</v>
      </c>
      <c r="C35" s="12"/>
    </row>
    <row r="36" spans="1:3" ht="15.75" x14ac:dyDescent="0.25">
      <c r="A36" s="6"/>
      <c r="B36" s="4" t="s">
        <v>185</v>
      </c>
      <c r="C36" s="12"/>
    </row>
    <row r="37" spans="1:3" ht="15.75" x14ac:dyDescent="0.25">
      <c r="A37" s="6"/>
      <c r="B37" s="4" t="s">
        <v>48</v>
      </c>
      <c r="C37" s="12"/>
    </row>
    <row r="38" spans="1:3" ht="15.75" x14ac:dyDescent="0.25">
      <c r="A38" s="6"/>
      <c r="B38" s="4" t="s">
        <v>281</v>
      </c>
      <c r="C38" s="12"/>
    </row>
    <row r="39" spans="1:3" ht="15.75" x14ac:dyDescent="0.25">
      <c r="A39" s="6"/>
      <c r="B39" s="4" t="s">
        <v>186</v>
      </c>
      <c r="C39" s="12"/>
    </row>
    <row r="40" spans="1:3" ht="15.75" x14ac:dyDescent="0.25">
      <c r="A40" s="6"/>
      <c r="B40" s="4" t="s">
        <v>187</v>
      </c>
      <c r="C40" s="12"/>
    </row>
    <row r="41" spans="1:3" ht="15.75" x14ac:dyDescent="0.25">
      <c r="A41" s="6"/>
      <c r="B41" s="4" t="s">
        <v>279</v>
      </c>
      <c r="C41" s="16">
        <v>125.54</v>
      </c>
    </row>
    <row r="42" spans="1:3" ht="15.75" x14ac:dyDescent="0.25">
      <c r="A42" s="6"/>
      <c r="B42" s="4" t="s">
        <v>19</v>
      </c>
      <c r="C42" s="16">
        <v>7.98</v>
      </c>
    </row>
    <row r="43" spans="1:3" ht="15.75" x14ac:dyDescent="0.25">
      <c r="A43" s="6"/>
      <c r="B43" s="4" t="s">
        <v>20</v>
      </c>
      <c r="C43" s="12"/>
    </row>
    <row r="44" spans="1:3" ht="15.75" x14ac:dyDescent="0.25">
      <c r="A44" s="6"/>
      <c r="B44" s="4" t="s">
        <v>21</v>
      </c>
      <c r="C44" s="12"/>
    </row>
    <row r="45" spans="1:3" ht="15.75" x14ac:dyDescent="0.25">
      <c r="A45" s="6"/>
      <c r="B45" s="4" t="s">
        <v>188</v>
      </c>
      <c r="C45" s="12">
        <v>5.52</v>
      </c>
    </row>
    <row r="46" spans="1:3" ht="15.75" x14ac:dyDescent="0.25">
      <c r="A46" s="6"/>
      <c r="B46" s="4" t="s">
        <v>119</v>
      </c>
      <c r="C46" s="12"/>
    </row>
    <row r="47" spans="1:3" ht="15.75" x14ac:dyDescent="0.25">
      <c r="A47" s="6"/>
      <c r="B47" s="4" t="s">
        <v>23</v>
      </c>
      <c r="C47" s="12"/>
    </row>
    <row r="48" spans="1:3" ht="15.75" x14ac:dyDescent="0.25">
      <c r="A48" s="6"/>
      <c r="B48" s="4" t="s">
        <v>120</v>
      </c>
      <c r="C48" s="12">
        <v>1.27</v>
      </c>
    </row>
    <row r="49" spans="1:4" ht="15.75" x14ac:dyDescent="0.25">
      <c r="A49" s="6"/>
      <c r="B49" s="4" t="s">
        <v>24</v>
      </c>
      <c r="C49" s="12"/>
    </row>
    <row r="50" spans="1:4" ht="15.75" x14ac:dyDescent="0.25">
      <c r="A50" s="6"/>
      <c r="B50" s="4" t="s">
        <v>121</v>
      </c>
      <c r="C50" s="12">
        <v>0.32</v>
      </c>
    </row>
    <row r="51" spans="1:4" ht="15.75" x14ac:dyDescent="0.25">
      <c r="A51" s="6"/>
      <c r="B51" s="4" t="s">
        <v>25</v>
      </c>
      <c r="C51" s="12"/>
    </row>
    <row r="52" spans="1:4" ht="15.75" x14ac:dyDescent="0.25">
      <c r="A52" s="6"/>
      <c r="B52" s="4" t="s">
        <v>43</v>
      </c>
      <c r="C52" s="12">
        <v>0.87</v>
      </c>
    </row>
    <row r="53" spans="1:4" ht="15.75" x14ac:dyDescent="0.25">
      <c r="A53" s="14" t="s">
        <v>26</v>
      </c>
      <c r="B53" s="5" t="s">
        <v>280</v>
      </c>
      <c r="C53" s="16">
        <v>40.06</v>
      </c>
    </row>
    <row r="54" spans="1:4" ht="15.75" x14ac:dyDescent="0.25">
      <c r="A54" s="14" t="s">
        <v>27</v>
      </c>
      <c r="B54" s="5" t="s">
        <v>259</v>
      </c>
      <c r="C54" s="16">
        <v>246.9</v>
      </c>
    </row>
    <row r="55" spans="1:4" ht="15.75" x14ac:dyDescent="0.25">
      <c r="A55" s="14" t="s">
        <v>28</v>
      </c>
      <c r="B55" s="5" t="s">
        <v>44</v>
      </c>
      <c r="C55" s="16">
        <f>SUM(C14+C29+C53+C54)</f>
        <v>626.23</v>
      </c>
    </row>
    <row r="56" spans="1:4" s="71" customFormat="1" ht="15.75" x14ac:dyDescent="0.25">
      <c r="A56" s="77" t="s">
        <v>29</v>
      </c>
      <c r="B56" s="73" t="s">
        <v>373</v>
      </c>
      <c r="C56" s="79">
        <v>657</v>
      </c>
    </row>
    <row r="57" spans="1:4" ht="15.75" x14ac:dyDescent="0.25">
      <c r="A57" s="77" t="s">
        <v>30</v>
      </c>
      <c r="B57" s="73" t="s">
        <v>374</v>
      </c>
      <c r="C57" s="16">
        <v>195</v>
      </c>
    </row>
    <row r="58" spans="1:4" ht="15.75" x14ac:dyDescent="0.25">
      <c r="A58" s="77" t="s">
        <v>34</v>
      </c>
      <c r="B58" s="5" t="s">
        <v>45</v>
      </c>
      <c r="C58" s="16">
        <f>SUM(C55:C57)</f>
        <v>1478.23</v>
      </c>
    </row>
    <row r="59" spans="1:4" ht="18.75" x14ac:dyDescent="0.3">
      <c r="A59" s="77" t="s">
        <v>35</v>
      </c>
      <c r="B59" s="65" t="s">
        <v>375</v>
      </c>
      <c r="C59" s="16">
        <f>SUM(C58*52)</f>
        <v>76867.960000000006</v>
      </c>
    </row>
    <row r="60" spans="1:4" ht="15.75" x14ac:dyDescent="0.25">
      <c r="A60" s="14"/>
      <c r="B60" s="5"/>
      <c r="C60" s="16"/>
    </row>
    <row r="61" spans="1:4" ht="15.75" x14ac:dyDescent="0.25">
      <c r="A61" s="6"/>
      <c r="C61" s="16">
        <f>SUM(C59:C60)</f>
        <v>76867.960000000006</v>
      </c>
    </row>
    <row r="62" spans="1:4" ht="15.75" x14ac:dyDescent="0.25">
      <c r="A62" s="8"/>
      <c r="B62" s="22" t="s">
        <v>252</v>
      </c>
      <c r="C62" s="15"/>
    </row>
    <row r="63" spans="1:4" ht="15.75" x14ac:dyDescent="0.25">
      <c r="A63" s="8"/>
      <c r="B63" s="37" t="s">
        <v>399</v>
      </c>
    </row>
    <row r="64" spans="1:4" ht="15.75" x14ac:dyDescent="0.25">
      <c r="A64" s="8"/>
      <c r="B64" t="s">
        <v>89</v>
      </c>
      <c r="C64" s="72" t="s">
        <v>157</v>
      </c>
      <c r="D64" s="72" t="s">
        <v>156</v>
      </c>
    </row>
    <row r="65" spans="1:4" ht="15.75" x14ac:dyDescent="0.25">
      <c r="A65" s="8"/>
      <c r="B65" t="s">
        <v>401</v>
      </c>
      <c r="C65" s="101">
        <v>18689</v>
      </c>
      <c r="D65" s="101">
        <v>14947</v>
      </c>
    </row>
    <row r="66" spans="1:4" ht="15.75" x14ac:dyDescent="0.25">
      <c r="A66" s="8"/>
      <c r="B66" t="s">
        <v>400</v>
      </c>
      <c r="C66" s="101">
        <v>24015</v>
      </c>
      <c r="D66" s="101">
        <v>19217</v>
      </c>
    </row>
    <row r="67" spans="1:4" ht="18.75" x14ac:dyDescent="0.3">
      <c r="A67" s="8"/>
      <c r="B67" s="82">
        <v>76867</v>
      </c>
      <c r="C67" s="115">
        <f>SUM(C55+C57)*52</f>
        <v>42703.96</v>
      </c>
      <c r="D67" s="101">
        <f>SUM(C56*52)</f>
        <v>34164</v>
      </c>
    </row>
    <row r="68" spans="1:4" s="11" customFormat="1" ht="15.75" x14ac:dyDescent="0.25">
      <c r="A68" s="51"/>
      <c r="B68" s="5" t="s">
        <v>398</v>
      </c>
      <c r="C68" s="94">
        <v>11.55</v>
      </c>
    </row>
    <row r="69" spans="1:4" ht="15.75" x14ac:dyDescent="0.25">
      <c r="A69" s="8"/>
      <c r="B69" s="120" t="s">
        <v>86</v>
      </c>
      <c r="C69" s="120"/>
    </row>
  </sheetData>
  <mergeCells count="3">
    <mergeCell ref="A5:C5"/>
    <mergeCell ref="A6:C6"/>
    <mergeCell ref="B69:C69"/>
  </mergeCells>
  <pageMargins left="0.7" right="0.7" top="0.75" bottom="0.75" header="0.3" footer="0.3"/>
  <pageSetup paperSize="9" scale="69" fitToWidth="0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5"/>
  <sheetViews>
    <sheetView topLeftCell="A51" zoomScaleNormal="100" workbookViewId="0">
      <selection activeCell="C59" sqref="C59"/>
    </sheetView>
  </sheetViews>
  <sheetFormatPr defaultRowHeight="15" x14ac:dyDescent="0.25"/>
  <cols>
    <col min="2" max="2" width="75.42578125" customWidth="1"/>
    <col min="3" max="3" width="13" customWidth="1"/>
    <col min="4" max="4" width="13.7109375" customWidth="1"/>
  </cols>
  <sheetData>
    <row r="2" spans="1:3" ht="15.75" x14ac:dyDescent="0.25">
      <c r="A2" s="8"/>
      <c r="B2" s="36" t="s">
        <v>32</v>
      </c>
    </row>
    <row r="3" spans="1:3" ht="15.75" x14ac:dyDescent="0.25">
      <c r="A3" s="8"/>
      <c r="B3" s="7"/>
    </row>
    <row r="4" spans="1:3" ht="18.75" x14ac:dyDescent="0.3">
      <c r="A4" s="8"/>
      <c r="B4" s="18" t="s">
        <v>33</v>
      </c>
      <c r="C4" s="62"/>
    </row>
    <row r="5" spans="1:3" ht="18.75" x14ac:dyDescent="0.3">
      <c r="A5" s="8"/>
      <c r="B5" s="18"/>
    </row>
    <row r="6" spans="1:3" x14ac:dyDescent="0.25">
      <c r="A6" s="119" t="s">
        <v>36</v>
      </c>
      <c r="B6" s="119"/>
      <c r="C6" s="119"/>
    </row>
    <row r="7" spans="1:3" ht="16.5" thickBot="1" x14ac:dyDescent="0.3">
      <c r="A7" s="122" t="s">
        <v>376</v>
      </c>
      <c r="B7" s="122"/>
      <c r="C7" s="123"/>
    </row>
    <row r="8" spans="1:3" ht="15.75" x14ac:dyDescent="0.25">
      <c r="A8" s="9" t="s">
        <v>2</v>
      </c>
      <c r="B8" s="87" t="s">
        <v>4</v>
      </c>
      <c r="C8" s="72" t="s">
        <v>5</v>
      </c>
    </row>
    <row r="9" spans="1:3" ht="15.75" x14ac:dyDescent="0.25">
      <c r="A9" s="10" t="s">
        <v>3</v>
      </c>
      <c r="B9" s="86"/>
      <c r="C9" s="72"/>
    </row>
    <row r="10" spans="1:3" ht="15.75" x14ac:dyDescent="0.25">
      <c r="A10" s="14" t="s">
        <v>0</v>
      </c>
      <c r="B10" s="73" t="s">
        <v>6</v>
      </c>
      <c r="C10" s="76"/>
    </row>
    <row r="11" spans="1:3" ht="15.75" x14ac:dyDescent="0.25">
      <c r="A11" s="6"/>
      <c r="B11" s="72" t="s">
        <v>113</v>
      </c>
      <c r="C11" s="76"/>
    </row>
    <row r="12" spans="1:3" ht="15.75" x14ac:dyDescent="0.25">
      <c r="A12" s="6"/>
      <c r="B12" s="72" t="s">
        <v>7</v>
      </c>
      <c r="C12" s="76"/>
    </row>
    <row r="13" spans="1:3" ht="15.75" x14ac:dyDescent="0.25">
      <c r="A13" s="6"/>
      <c r="B13" s="72" t="s">
        <v>8</v>
      </c>
      <c r="C13" s="76"/>
    </row>
    <row r="14" spans="1:3" ht="15.75" x14ac:dyDescent="0.25">
      <c r="A14" s="6"/>
      <c r="B14" s="72" t="s">
        <v>65</v>
      </c>
      <c r="C14" s="76"/>
    </row>
    <row r="15" spans="1:3" ht="15.75" x14ac:dyDescent="0.25">
      <c r="A15" s="14" t="s">
        <v>10</v>
      </c>
      <c r="B15" s="73" t="s">
        <v>11</v>
      </c>
      <c r="C15" s="79">
        <v>205.75</v>
      </c>
    </row>
    <row r="16" spans="1:3" ht="15.75" x14ac:dyDescent="0.25">
      <c r="A16" s="6"/>
      <c r="B16" s="72" t="s">
        <v>255</v>
      </c>
      <c r="C16" s="79">
        <v>172</v>
      </c>
    </row>
    <row r="17" spans="1:3" ht="15.75" x14ac:dyDescent="0.25">
      <c r="A17" s="6"/>
      <c r="B17" s="72" t="s">
        <v>68</v>
      </c>
      <c r="C17" s="79">
        <v>1037</v>
      </c>
    </row>
    <row r="18" spans="1:3" ht="15.75" x14ac:dyDescent="0.25">
      <c r="A18" s="6"/>
      <c r="B18" s="72" t="s">
        <v>13</v>
      </c>
      <c r="C18" s="76">
        <v>902</v>
      </c>
    </row>
    <row r="19" spans="1:3" ht="15.75" x14ac:dyDescent="0.25">
      <c r="A19" s="6"/>
      <c r="B19" s="72" t="s">
        <v>14</v>
      </c>
      <c r="C19" s="76">
        <v>135</v>
      </c>
    </row>
    <row r="20" spans="1:3" ht="15.75" x14ac:dyDescent="0.25">
      <c r="A20" s="6"/>
      <c r="B20" s="80" t="s">
        <v>69</v>
      </c>
      <c r="C20" s="76">
        <v>135</v>
      </c>
    </row>
    <row r="21" spans="1:3" ht="15.75" x14ac:dyDescent="0.25">
      <c r="A21" s="6"/>
      <c r="B21" s="72" t="s">
        <v>39</v>
      </c>
      <c r="C21" s="79">
        <v>2574</v>
      </c>
    </row>
    <row r="22" spans="1:3" ht="15.75" x14ac:dyDescent="0.25">
      <c r="A22" s="6"/>
      <c r="B22" s="72" t="s">
        <v>15</v>
      </c>
      <c r="C22" s="76">
        <v>2145</v>
      </c>
    </row>
    <row r="23" spans="1:3" ht="15.75" x14ac:dyDescent="0.25">
      <c r="A23" s="6"/>
      <c r="B23" s="72" t="s">
        <v>16</v>
      </c>
      <c r="C23" s="76">
        <v>429</v>
      </c>
    </row>
    <row r="24" spans="1:3" ht="15.75" x14ac:dyDescent="0.25">
      <c r="A24" s="6"/>
      <c r="B24" s="80" t="s">
        <v>254</v>
      </c>
      <c r="C24" s="76">
        <v>429</v>
      </c>
    </row>
    <row r="25" spans="1:3" ht="15.75" x14ac:dyDescent="0.25">
      <c r="A25" s="6"/>
      <c r="B25" s="72" t="s">
        <v>17</v>
      </c>
      <c r="C25" s="79">
        <v>33.75</v>
      </c>
    </row>
    <row r="26" spans="1:3" ht="15.75" x14ac:dyDescent="0.25">
      <c r="A26" s="6"/>
      <c r="B26" s="72" t="s">
        <v>256</v>
      </c>
      <c r="C26" s="76">
        <v>20.67</v>
      </c>
    </row>
    <row r="27" spans="1:3" ht="15.75" x14ac:dyDescent="0.25">
      <c r="A27" s="6"/>
      <c r="B27" s="72" t="s">
        <v>257</v>
      </c>
      <c r="C27" s="76">
        <v>8.26</v>
      </c>
    </row>
    <row r="28" spans="1:3" ht="15.75" x14ac:dyDescent="0.25">
      <c r="A28" s="6"/>
      <c r="B28" s="72" t="s">
        <v>258</v>
      </c>
      <c r="C28" s="76">
        <v>4.82</v>
      </c>
    </row>
    <row r="29" spans="1:3" ht="15.75" hidden="1" x14ac:dyDescent="0.25">
      <c r="A29" s="6"/>
      <c r="B29" s="89" t="s">
        <v>80</v>
      </c>
      <c r="C29" s="76">
        <v>2.0699999999999998</v>
      </c>
    </row>
    <row r="30" spans="1:3" ht="15.75" x14ac:dyDescent="0.25">
      <c r="A30" s="14" t="s">
        <v>1</v>
      </c>
      <c r="B30" s="73" t="s">
        <v>18</v>
      </c>
      <c r="C30" s="79">
        <v>108.01</v>
      </c>
    </row>
    <row r="31" spans="1:3" ht="15.75" x14ac:dyDescent="0.25">
      <c r="A31" s="14"/>
      <c r="B31" s="90" t="s">
        <v>133</v>
      </c>
      <c r="C31" s="79"/>
    </row>
    <row r="32" spans="1:3" ht="15.75" x14ac:dyDescent="0.25">
      <c r="A32" s="6"/>
      <c r="B32" s="89" t="s">
        <v>115</v>
      </c>
      <c r="C32" s="76"/>
    </row>
    <row r="33" spans="1:3" ht="15.75" x14ac:dyDescent="0.25">
      <c r="A33" s="6"/>
      <c r="B33" s="89" t="s">
        <v>128</v>
      </c>
      <c r="C33" s="76"/>
    </row>
    <row r="34" spans="1:3" ht="15.75" x14ac:dyDescent="0.25">
      <c r="A34" s="6"/>
      <c r="B34" s="89" t="s">
        <v>41</v>
      </c>
      <c r="C34" s="76"/>
    </row>
    <row r="35" spans="1:3" ht="15.75" x14ac:dyDescent="0.25">
      <c r="A35" s="6"/>
      <c r="B35" s="89" t="s">
        <v>285</v>
      </c>
      <c r="C35" s="76"/>
    </row>
    <row r="36" spans="1:3" ht="15.75" x14ac:dyDescent="0.25">
      <c r="A36" s="6"/>
      <c r="B36" s="89" t="s">
        <v>282</v>
      </c>
      <c r="C36" s="76"/>
    </row>
    <row r="37" spans="1:3" ht="15.75" x14ac:dyDescent="0.25">
      <c r="A37" s="6"/>
      <c r="B37" s="89" t="s">
        <v>283</v>
      </c>
      <c r="C37" s="76"/>
    </row>
    <row r="38" spans="1:3" ht="15.75" x14ac:dyDescent="0.25">
      <c r="A38" s="6"/>
      <c r="B38" s="89" t="s">
        <v>284</v>
      </c>
      <c r="C38" s="76"/>
    </row>
    <row r="39" spans="1:3" ht="15.75" x14ac:dyDescent="0.25">
      <c r="A39" s="6"/>
      <c r="B39" s="89" t="s">
        <v>109</v>
      </c>
      <c r="C39" s="76"/>
    </row>
    <row r="40" spans="1:3" ht="15.75" x14ac:dyDescent="0.25">
      <c r="A40" s="6"/>
      <c r="B40" s="89" t="s">
        <v>48</v>
      </c>
      <c r="C40" s="76"/>
    </row>
    <row r="41" spans="1:3" ht="15.75" x14ac:dyDescent="0.25">
      <c r="A41" s="6"/>
      <c r="B41" s="89" t="s">
        <v>289</v>
      </c>
      <c r="C41" s="76"/>
    </row>
    <row r="42" spans="1:3" ht="15.75" x14ac:dyDescent="0.25">
      <c r="A42" s="6"/>
      <c r="B42" s="89" t="s">
        <v>131</v>
      </c>
      <c r="C42" s="76"/>
    </row>
    <row r="43" spans="1:3" ht="15.75" x14ac:dyDescent="0.25">
      <c r="A43" s="6"/>
      <c r="B43" s="89" t="s">
        <v>130</v>
      </c>
      <c r="C43" s="76"/>
    </row>
    <row r="44" spans="1:3" ht="15.75" x14ac:dyDescent="0.25">
      <c r="A44" s="6"/>
      <c r="B44" s="89" t="s">
        <v>286</v>
      </c>
      <c r="C44" s="79">
        <v>101.07</v>
      </c>
    </row>
    <row r="45" spans="1:3" ht="15.75" x14ac:dyDescent="0.25">
      <c r="A45" s="6"/>
      <c r="B45" s="89" t="s">
        <v>19</v>
      </c>
      <c r="C45" s="79">
        <v>6.94</v>
      </c>
    </row>
    <row r="46" spans="1:3" ht="15.75" x14ac:dyDescent="0.25">
      <c r="A46" s="6"/>
      <c r="B46" s="89" t="s">
        <v>20</v>
      </c>
      <c r="C46" s="76"/>
    </row>
    <row r="47" spans="1:3" ht="15.75" x14ac:dyDescent="0.25">
      <c r="A47" s="6"/>
      <c r="B47" s="89" t="s">
        <v>21</v>
      </c>
      <c r="C47" s="76"/>
    </row>
    <row r="48" spans="1:3" ht="15.75" x14ac:dyDescent="0.25">
      <c r="A48" s="6"/>
      <c r="B48" s="89" t="s">
        <v>132</v>
      </c>
      <c r="C48" s="76">
        <v>4.4800000000000004</v>
      </c>
    </row>
    <row r="49" spans="1:3" ht="15.75" x14ac:dyDescent="0.25">
      <c r="A49" s="6"/>
      <c r="B49" s="89" t="s">
        <v>22</v>
      </c>
      <c r="C49" s="76"/>
    </row>
    <row r="50" spans="1:3" ht="15.75" x14ac:dyDescent="0.25">
      <c r="A50" s="6"/>
      <c r="B50" s="89" t="s">
        <v>23</v>
      </c>
      <c r="C50" s="76"/>
    </row>
    <row r="51" spans="1:3" ht="15.75" x14ac:dyDescent="0.25">
      <c r="A51" s="6"/>
      <c r="B51" s="89" t="s">
        <v>120</v>
      </c>
      <c r="C51" s="76">
        <v>1.27</v>
      </c>
    </row>
    <row r="52" spans="1:3" ht="15.75" x14ac:dyDescent="0.25">
      <c r="A52" s="6"/>
      <c r="B52" s="89" t="s">
        <v>24</v>
      </c>
      <c r="C52" s="76"/>
    </row>
    <row r="53" spans="1:3" ht="15.75" x14ac:dyDescent="0.25">
      <c r="A53" s="6"/>
      <c r="B53" s="89" t="s">
        <v>121</v>
      </c>
      <c r="C53" s="76">
        <v>0.32</v>
      </c>
    </row>
    <row r="54" spans="1:3" ht="15.75" x14ac:dyDescent="0.25">
      <c r="A54" s="6"/>
      <c r="B54" s="89" t="s">
        <v>25</v>
      </c>
      <c r="C54" s="76"/>
    </row>
    <row r="55" spans="1:3" ht="15.75" x14ac:dyDescent="0.25">
      <c r="A55" s="6"/>
      <c r="B55" s="89" t="s">
        <v>43</v>
      </c>
      <c r="C55" s="76">
        <v>0.87</v>
      </c>
    </row>
    <row r="56" spans="1:3" ht="15.75" x14ac:dyDescent="0.25">
      <c r="A56" s="14" t="s">
        <v>26</v>
      </c>
      <c r="B56" s="88" t="s">
        <v>287</v>
      </c>
      <c r="C56" s="79">
        <v>32.4</v>
      </c>
    </row>
    <row r="57" spans="1:3" ht="15.75" x14ac:dyDescent="0.25">
      <c r="A57" s="14" t="s">
        <v>27</v>
      </c>
      <c r="B57" s="88" t="s">
        <v>288</v>
      </c>
      <c r="C57" s="79">
        <v>246.9</v>
      </c>
    </row>
    <row r="58" spans="1:3" ht="15.75" x14ac:dyDescent="0.25">
      <c r="A58" s="14" t="s">
        <v>28</v>
      </c>
      <c r="B58" s="88" t="s">
        <v>44</v>
      </c>
      <c r="C58" s="79">
        <f>SUM(C15+C30+C56+C57)</f>
        <v>593.05999999999995</v>
      </c>
    </row>
    <row r="59" spans="1:3" s="71" customFormat="1" ht="15.75" x14ac:dyDescent="0.25">
      <c r="A59" s="77" t="s">
        <v>29</v>
      </c>
      <c r="B59" s="73" t="s">
        <v>377</v>
      </c>
      <c r="C59" s="79">
        <v>569.4</v>
      </c>
    </row>
    <row r="60" spans="1:3" ht="15.75" x14ac:dyDescent="0.25">
      <c r="A60" s="77" t="s">
        <v>30</v>
      </c>
      <c r="B60" s="88" t="s">
        <v>362</v>
      </c>
      <c r="C60" s="79">
        <v>169</v>
      </c>
    </row>
    <row r="61" spans="1:3" ht="15.75" x14ac:dyDescent="0.25">
      <c r="A61" s="77" t="s">
        <v>34</v>
      </c>
      <c r="B61" s="88" t="s">
        <v>45</v>
      </c>
      <c r="C61" s="79">
        <f>SUM(C58:C60)</f>
        <v>1331.46</v>
      </c>
    </row>
    <row r="62" spans="1:3" ht="18.75" x14ac:dyDescent="0.3">
      <c r="A62" s="77" t="s">
        <v>35</v>
      </c>
      <c r="B62" s="91" t="s">
        <v>378</v>
      </c>
      <c r="C62" s="79">
        <v>69236</v>
      </c>
    </row>
    <row r="63" spans="1:3" ht="15.75" x14ac:dyDescent="0.25">
      <c r="A63" s="14"/>
      <c r="B63" s="88"/>
      <c r="C63" s="79"/>
    </row>
    <row r="64" spans="1:3" ht="15.75" x14ac:dyDescent="0.25">
      <c r="A64" s="50"/>
      <c r="B64" s="22"/>
      <c r="C64" s="79">
        <f>SUM(C62:C63)</f>
        <v>69236</v>
      </c>
    </row>
    <row r="65" spans="1:4" ht="15.75" x14ac:dyDescent="0.25">
      <c r="A65" s="8"/>
      <c r="B65" s="22" t="s">
        <v>232</v>
      </c>
      <c r="C65" s="76"/>
    </row>
    <row r="66" spans="1:4" ht="15.75" x14ac:dyDescent="0.25">
      <c r="A66" s="8"/>
      <c r="B66" s="92" t="s">
        <v>379</v>
      </c>
      <c r="C66" s="72"/>
    </row>
    <row r="67" spans="1:4" ht="15.75" x14ac:dyDescent="0.25">
      <c r="A67" s="8"/>
      <c r="B67" t="s">
        <v>89</v>
      </c>
      <c r="C67" s="72" t="s">
        <v>155</v>
      </c>
      <c r="D67" s="72" t="s">
        <v>156</v>
      </c>
    </row>
    <row r="68" spans="1:4" ht="15.75" x14ac:dyDescent="0.25">
      <c r="A68" s="8"/>
      <c r="B68" t="s">
        <v>380</v>
      </c>
      <c r="C68" s="93">
        <v>8221</v>
      </c>
      <c r="D68" s="93">
        <v>6145</v>
      </c>
    </row>
    <row r="69" spans="1:4" ht="15.75" x14ac:dyDescent="0.25">
      <c r="A69" s="8"/>
      <c r="B69" t="s">
        <v>381</v>
      </c>
      <c r="C69" s="93">
        <v>10464</v>
      </c>
      <c r="D69" s="93">
        <v>7820</v>
      </c>
    </row>
    <row r="70" spans="1:4" ht="15.75" x14ac:dyDescent="0.25">
      <c r="A70" s="8"/>
      <c r="B70" t="s">
        <v>383</v>
      </c>
      <c r="C70" s="93">
        <v>7632</v>
      </c>
      <c r="D70" s="93">
        <v>5446</v>
      </c>
    </row>
    <row r="71" spans="1:4" ht="15.75" x14ac:dyDescent="0.25">
      <c r="A71" s="8"/>
      <c r="B71" t="s">
        <v>382</v>
      </c>
      <c r="C71" s="93">
        <v>13456</v>
      </c>
      <c r="D71" s="93">
        <v>10052</v>
      </c>
    </row>
    <row r="72" spans="1:4" ht="15.75" x14ac:dyDescent="0.25">
      <c r="A72" s="8"/>
      <c r="B72" s="84">
        <v>69236</v>
      </c>
      <c r="C72" s="93">
        <f>SUM(C68:C71)</f>
        <v>39773</v>
      </c>
      <c r="D72" s="93">
        <f>SUM(D68:D71)</f>
        <v>29463</v>
      </c>
    </row>
    <row r="73" spans="1:4" ht="15.75" x14ac:dyDescent="0.25">
      <c r="A73" s="14"/>
      <c r="B73" s="88" t="s">
        <v>384</v>
      </c>
      <c r="C73" s="79">
        <v>12.56</v>
      </c>
    </row>
    <row r="74" spans="1:4" ht="15.75" x14ac:dyDescent="0.25">
      <c r="A74" s="8"/>
    </row>
    <row r="75" spans="1:4" ht="15.75" x14ac:dyDescent="0.25">
      <c r="A75" s="8"/>
      <c r="B75" s="120" t="s">
        <v>86</v>
      </c>
      <c r="C75" s="120"/>
    </row>
  </sheetData>
  <mergeCells count="3">
    <mergeCell ref="B75:C75"/>
    <mergeCell ref="A6:C6"/>
    <mergeCell ref="A7:C7"/>
  </mergeCells>
  <pageMargins left="0.7" right="0.7" top="0.75" bottom="0.75" header="0.3" footer="0.3"/>
  <pageSetup paperSize="9" scale="64" fitToWidth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20</vt:i4>
      </vt:variant>
      <vt:variant>
        <vt:lpstr>Наименувани диапазони</vt:lpstr>
      </vt:variant>
      <vt:variant>
        <vt:i4>13</vt:i4>
      </vt:variant>
    </vt:vector>
  </HeadingPairs>
  <TitlesOfParts>
    <vt:vector size="33" baseType="lpstr">
      <vt:lpstr>09-91</vt:lpstr>
      <vt:lpstr>03711</vt:lpstr>
      <vt:lpstr>ЗЕТОР</vt:lpstr>
      <vt:lpstr>БЕЛАРУС</vt:lpstr>
      <vt:lpstr>търнава</vt:lpstr>
      <vt:lpstr>попица</vt:lpstr>
      <vt:lpstr>драшан габаре бъркачево враняк</vt:lpstr>
      <vt:lpstr>алтимир галиче</vt:lpstr>
      <vt:lpstr>бук. тл.ко. сок</vt:lpstr>
      <vt:lpstr>търнак БЪРДАРЕ</vt:lpstr>
      <vt:lpstr>68-48</vt:lpstr>
      <vt:lpstr>метачка</vt:lpstr>
      <vt:lpstr>БУЛДОЗЕР</vt:lpstr>
      <vt:lpstr>ОБОЩЕНА</vt:lpstr>
      <vt:lpstr>Лист1</vt:lpstr>
      <vt:lpstr>ИВЕКО49-04</vt:lpstr>
      <vt:lpstr>ШКОДА</vt:lpstr>
      <vt:lpstr>Зил</vt:lpstr>
      <vt:lpstr>ТК - 80</vt:lpstr>
      <vt:lpstr>Лист2</vt:lpstr>
      <vt:lpstr>'03711'!Област_печат</vt:lpstr>
      <vt:lpstr>'68-48'!Област_печат</vt:lpstr>
      <vt:lpstr>'алтимир галиче'!Област_печат</vt:lpstr>
      <vt:lpstr>БЕЛАРУС!Област_печат</vt:lpstr>
      <vt:lpstr>'бук. тл.ко. сок'!Област_печат</vt:lpstr>
      <vt:lpstr>БУЛДОЗЕР!Област_печат</vt:lpstr>
      <vt:lpstr>'драшан габаре бъркачево враняк'!Област_печат</vt:lpstr>
      <vt:lpstr>ЗЕТОР!Област_печат</vt:lpstr>
      <vt:lpstr>метачка!Област_печат</vt:lpstr>
      <vt:lpstr>ОБОЩЕНА!Област_печат</vt:lpstr>
      <vt:lpstr>попица!Област_печат</vt:lpstr>
      <vt:lpstr>търнава!Област_печат</vt:lpstr>
      <vt:lpstr>'търнак БЪРДАРЕ'!Област_печат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Tanya Penyaska</cp:lastModifiedBy>
  <cp:lastPrinted>2020-11-25T14:53:52Z</cp:lastPrinted>
  <dcterms:created xsi:type="dcterms:W3CDTF">2015-11-06T09:16:26Z</dcterms:created>
  <dcterms:modified xsi:type="dcterms:W3CDTF">2020-11-27T09:57:18Z</dcterms:modified>
</cp:coreProperties>
</file>